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4_2020 - Zdravotně techn..." sheetId="2" r:id="rId2"/>
    <sheet name="Pokyny pro vyplnění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'04_2020 - Zdravotně techn...'!$C$95:$K$448</definedName>
    <definedName name="_xlnm.Print_Area" localSheetId="1">'04_2020 - Zdravotně techn...'!$C$4:$J$41,'04_2020 - Zdravotně techn...'!$C$47:$J$75,'04_2020 - Zdravotně techn...'!$C$81:$K$448</definedName>
    <definedName name="_xlnm.Print_Titles" localSheetId="1">'04_2020 - Zdravotně techn...'!$95:$95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39"/>
  <c r="J38"/>
  <c i="1" r="AY56"/>
  <c i="2" r="J37"/>
  <c i="1" r="AX56"/>
  <c i="2" r="BI445"/>
  <c r="BH445"/>
  <c r="BG445"/>
  <c r="BF445"/>
  <c r="T445"/>
  <c r="R445"/>
  <c r="P445"/>
  <c r="BI441"/>
  <c r="BH441"/>
  <c r="BG441"/>
  <c r="BF441"/>
  <c r="T441"/>
  <c r="R441"/>
  <c r="P441"/>
  <c r="BI437"/>
  <c r="BH437"/>
  <c r="BG437"/>
  <c r="BF437"/>
  <c r="T437"/>
  <c r="R437"/>
  <c r="P437"/>
  <c r="BI433"/>
  <c r="BH433"/>
  <c r="BG433"/>
  <c r="BF433"/>
  <c r="T433"/>
  <c r="R433"/>
  <c r="P433"/>
  <c r="BI429"/>
  <c r="BH429"/>
  <c r="BG429"/>
  <c r="BF429"/>
  <c r="T429"/>
  <c r="R429"/>
  <c r="P429"/>
  <c r="BI425"/>
  <c r="BH425"/>
  <c r="BG425"/>
  <c r="BF425"/>
  <c r="T425"/>
  <c r="R425"/>
  <c r="P425"/>
  <c r="BI421"/>
  <c r="BH421"/>
  <c r="BG421"/>
  <c r="BF421"/>
  <c r="T421"/>
  <c r="R421"/>
  <c r="P421"/>
  <c r="BI417"/>
  <c r="BH417"/>
  <c r="BG417"/>
  <c r="BF417"/>
  <c r="T417"/>
  <c r="R417"/>
  <c r="P417"/>
  <c r="BI414"/>
  <c r="BH414"/>
  <c r="BG414"/>
  <c r="BF414"/>
  <c r="T414"/>
  <c r="R414"/>
  <c r="P414"/>
  <c r="BI410"/>
  <c r="BH410"/>
  <c r="BG410"/>
  <c r="BF410"/>
  <c r="T410"/>
  <c r="R410"/>
  <c r="P410"/>
  <c r="BI406"/>
  <c r="BH406"/>
  <c r="BG406"/>
  <c r="BF406"/>
  <c r="T406"/>
  <c r="R406"/>
  <c r="P406"/>
  <c r="BI402"/>
  <c r="BH402"/>
  <c r="BG402"/>
  <c r="BF402"/>
  <c r="T402"/>
  <c r="R402"/>
  <c r="P402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2"/>
  <c r="BH382"/>
  <c r="BG382"/>
  <c r="BF382"/>
  <c r="T382"/>
  <c r="R382"/>
  <c r="P382"/>
  <c r="BI378"/>
  <c r="BH378"/>
  <c r="BG378"/>
  <c r="BF378"/>
  <c r="T378"/>
  <c r="R378"/>
  <c r="P378"/>
  <c r="BI374"/>
  <c r="BH374"/>
  <c r="BG374"/>
  <c r="BF374"/>
  <c r="T374"/>
  <c r="R374"/>
  <c r="P374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22"/>
  <c r="BH322"/>
  <c r="BG322"/>
  <c r="BF322"/>
  <c r="T322"/>
  <c r="R322"/>
  <c r="P322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4"/>
  <c r="BH104"/>
  <c r="BG104"/>
  <c r="BF104"/>
  <c r="T104"/>
  <c r="T103"/>
  <c r="R104"/>
  <c r="R103"/>
  <c r="P104"/>
  <c r="P103"/>
  <c r="BI99"/>
  <c r="BH99"/>
  <c r="BG99"/>
  <c r="BF99"/>
  <c r="T99"/>
  <c r="T98"/>
  <c r="R99"/>
  <c r="R98"/>
  <c r="P99"/>
  <c r="P98"/>
  <c r="J93"/>
  <c r="J92"/>
  <c r="F92"/>
  <c r="F90"/>
  <c r="E88"/>
  <c r="J59"/>
  <c r="J58"/>
  <c r="F58"/>
  <c r="F56"/>
  <c r="E54"/>
  <c r="J20"/>
  <c r="E20"/>
  <c r="F59"/>
  <c r="J19"/>
  <c r="J14"/>
  <c r="J90"/>
  <c r="E7"/>
  <c r="E84"/>
  <c i="1" r="L50"/>
  <c r="AM50"/>
  <c r="AM49"/>
  <c r="L49"/>
  <c r="AM47"/>
  <c r="L47"/>
  <c r="L45"/>
  <c r="L44"/>
  <c i="2" r="BK445"/>
  <c r="BK441"/>
  <c r="J441"/>
  <c r="BK437"/>
  <c r="BK433"/>
  <c r="BK429"/>
  <c r="BK414"/>
  <c r="J410"/>
  <c r="J406"/>
  <c r="BK402"/>
  <c r="J402"/>
  <c r="BK398"/>
  <c r="J398"/>
  <c r="BK394"/>
  <c r="J394"/>
  <c r="J390"/>
  <c r="BK386"/>
  <c r="BK382"/>
  <c r="BK378"/>
  <c r="BK374"/>
  <c r="BK370"/>
  <c r="BK366"/>
  <c r="BK362"/>
  <c r="BK358"/>
  <c r="BK350"/>
  <c r="BK342"/>
  <c r="J338"/>
  <c r="BK326"/>
  <c r="BK315"/>
  <c r="J307"/>
  <c r="BK299"/>
  <c r="BK291"/>
  <c r="J283"/>
  <c r="J279"/>
  <c r="BK271"/>
  <c r="J263"/>
  <c r="BK255"/>
  <c r="J247"/>
  <c r="BK239"/>
  <c r="BK231"/>
  <c r="BK224"/>
  <c r="BK216"/>
  <c r="BK208"/>
  <c r="J200"/>
  <c r="BK192"/>
  <c r="J184"/>
  <c r="BK176"/>
  <c r="BK172"/>
  <c r="BK164"/>
  <c r="J154"/>
  <c r="BK146"/>
  <c r="BK137"/>
  <c r="J129"/>
  <c r="BK121"/>
  <c r="BK113"/>
  <c r="J109"/>
  <c r="J99"/>
  <c r="J437"/>
  <c r="J429"/>
  <c r="J425"/>
  <c r="J421"/>
  <c r="J417"/>
  <c r="BK410"/>
  <c r="BK406"/>
  <c r="BK354"/>
  <c r="J342"/>
  <c r="J334"/>
  <c r="J326"/>
  <c r="BK319"/>
  <c r="J311"/>
  <c r="BK303"/>
  <c r="J295"/>
  <c r="BK283"/>
  <c r="J271"/>
  <c r="BK263"/>
  <c r="BK259"/>
  <c r="J251"/>
  <c r="J243"/>
  <c r="J231"/>
  <c r="J224"/>
  <c r="J216"/>
  <c r="J208"/>
  <c r="J204"/>
  <c r="BK196"/>
  <c r="J188"/>
  <c r="J172"/>
  <c r="J164"/>
  <c r="BK154"/>
  <c r="BK150"/>
  <c r="J142"/>
  <c r="BK129"/>
  <c r="J121"/>
  <c r="J113"/>
  <c r="BK99"/>
  <c r="BK390"/>
  <c r="J386"/>
  <c r="J382"/>
  <c r="J378"/>
  <c r="J374"/>
  <c r="J370"/>
  <c r="J366"/>
  <c r="J362"/>
  <c r="J354"/>
  <c r="J346"/>
  <c r="BK334"/>
  <c r="BK330"/>
  <c r="BK322"/>
  <c r="J319"/>
  <c r="BK311"/>
  <c r="J303"/>
  <c r="BK295"/>
  <c r="J287"/>
  <c r="BK275"/>
  <c r="J275"/>
  <c r="J267"/>
  <c r="J259"/>
  <c r="BK251"/>
  <c r="BK243"/>
  <c r="J235"/>
  <c r="BK228"/>
  <c r="BK220"/>
  <c r="J212"/>
  <c r="BK204"/>
  <c r="J196"/>
  <c r="BK188"/>
  <c r="J180"/>
  <c r="J176"/>
  <c r="BK168"/>
  <c r="J160"/>
  <c r="J150"/>
  <c r="BK142"/>
  <c r="BK133"/>
  <c r="BK125"/>
  <c r="J117"/>
  <c r="BK109"/>
  <c r="BK104"/>
  <c r="J445"/>
  <c r="J433"/>
  <c r="BK425"/>
  <c r="BK421"/>
  <c r="BK417"/>
  <c r="J414"/>
  <c r="J358"/>
  <c r="J350"/>
  <c r="BK346"/>
  <c r="BK338"/>
  <c r="J330"/>
  <c r="J322"/>
  <c r="J315"/>
  <c r="BK307"/>
  <c r="J299"/>
  <c r="J291"/>
  <c r="BK287"/>
  <c r="BK279"/>
  <c r="BK267"/>
  <c r="J255"/>
  <c r="BK247"/>
  <c r="J239"/>
  <c r="BK235"/>
  <c r="J228"/>
  <c r="J220"/>
  <c r="BK212"/>
  <c r="BK200"/>
  <c r="J192"/>
  <c r="BK184"/>
  <c r="BK180"/>
  <c r="J168"/>
  <c r="BK160"/>
  <c r="J146"/>
  <c r="J137"/>
  <c r="J133"/>
  <c r="J125"/>
  <c r="BK117"/>
  <c r="J104"/>
  <c i="1" r="AS55"/>
  <c i="2" l="1" r="BK159"/>
  <c r="R159"/>
  <c r="BK230"/>
  <c r="J230"/>
  <c r="J71"/>
  <c r="R230"/>
  <c r="BK321"/>
  <c r="J321"/>
  <c r="J72"/>
  <c r="R321"/>
  <c r="R432"/>
  <c r="BK108"/>
  <c r="J108"/>
  <c r="J67"/>
  <c r="P108"/>
  <c r="R108"/>
  <c r="T108"/>
  <c r="BK141"/>
  <c r="J141"/>
  <c r="J68"/>
  <c r="P141"/>
  <c r="R141"/>
  <c r="T141"/>
  <c r="P159"/>
  <c r="T159"/>
  <c r="P230"/>
  <c r="T230"/>
  <c r="P321"/>
  <c r="T321"/>
  <c r="BK416"/>
  <c r="J416"/>
  <c r="J73"/>
  <c r="P416"/>
  <c r="R416"/>
  <c r="T416"/>
  <c r="BK432"/>
  <c r="J432"/>
  <c r="J74"/>
  <c r="P432"/>
  <c r="T432"/>
  <c r="J56"/>
  <c r="F93"/>
  <c r="BE99"/>
  <c r="BE104"/>
  <c r="BE109"/>
  <c r="BE113"/>
  <c r="BE121"/>
  <c r="BE129"/>
  <c r="BE133"/>
  <c r="BE137"/>
  <c r="BE154"/>
  <c r="BE168"/>
  <c r="BE176"/>
  <c r="BE188"/>
  <c r="BE200"/>
  <c r="BE208"/>
  <c r="BE216"/>
  <c r="BE228"/>
  <c r="BE255"/>
  <c r="BE259"/>
  <c r="BE263"/>
  <c r="BE271"/>
  <c r="BE283"/>
  <c r="BE303"/>
  <c r="BE315"/>
  <c r="BE322"/>
  <c r="BE334"/>
  <c r="BE342"/>
  <c r="BE346"/>
  <c r="BE354"/>
  <c r="BE406"/>
  <c r="BE410"/>
  <c r="BE414"/>
  <c r="BE417"/>
  <c r="BE421"/>
  <c r="BE425"/>
  <c r="BE433"/>
  <c r="BE445"/>
  <c r="E50"/>
  <c r="BE117"/>
  <c r="BE125"/>
  <c r="BE142"/>
  <c r="BE146"/>
  <c r="BE150"/>
  <c r="BE160"/>
  <c r="BE164"/>
  <c r="BE172"/>
  <c r="BE180"/>
  <c r="BE184"/>
  <c r="BE192"/>
  <c r="BE196"/>
  <c r="BE204"/>
  <c r="BE212"/>
  <c r="BE220"/>
  <c r="BE224"/>
  <c r="BE231"/>
  <c r="BE235"/>
  <c r="BE239"/>
  <c r="BE243"/>
  <c r="BE247"/>
  <c r="BE251"/>
  <c r="BE267"/>
  <c r="BE275"/>
  <c r="BE279"/>
  <c r="BE287"/>
  <c r="BE291"/>
  <c r="BE295"/>
  <c r="BE299"/>
  <c r="BE307"/>
  <c r="BE311"/>
  <c r="BE319"/>
  <c r="BE326"/>
  <c r="BE330"/>
  <c r="BE338"/>
  <c r="BE350"/>
  <c r="BE358"/>
  <c r="BE362"/>
  <c r="BE366"/>
  <c r="BE370"/>
  <c r="BE374"/>
  <c r="BE378"/>
  <c r="BE382"/>
  <c r="BE386"/>
  <c r="BE390"/>
  <c r="BE394"/>
  <c r="BE398"/>
  <c r="BE402"/>
  <c r="BE429"/>
  <c r="BE437"/>
  <c r="BE441"/>
  <c r="BK98"/>
  <c r="J98"/>
  <c r="J65"/>
  <c r="BK103"/>
  <c r="J103"/>
  <c r="J66"/>
  <c r="F36"/>
  <c i="1" r="BA56"/>
  <c r="BA55"/>
  <c r="AW55"/>
  <c i="2" r="F37"/>
  <c i="1" r="BB56"/>
  <c r="BB55"/>
  <c r="AX55"/>
  <c r="AS54"/>
  <c i="2" r="F38"/>
  <c i="1" r="BC56"/>
  <c r="BC55"/>
  <c r="AY55"/>
  <c i="2" r="J36"/>
  <c i="1" r="AW56"/>
  <c i="2" r="F39"/>
  <c i="1" r="BD56"/>
  <c r="BD55"/>
  <c r="BD54"/>
  <c r="W33"/>
  <c i="2" l="1" r="T97"/>
  <c r="P97"/>
  <c r="R97"/>
  <c r="T158"/>
  <c r="T96"/>
  <c r="P158"/>
  <c r="P96"/>
  <c i="1" r="AU56"/>
  <c i="2" r="R158"/>
  <c r="R96"/>
  <c r="BK158"/>
  <c r="J158"/>
  <c r="J69"/>
  <c r="J159"/>
  <c r="J70"/>
  <c r="BK97"/>
  <c r="J97"/>
  <c r="J64"/>
  <c i="1" r="BA54"/>
  <c r="W30"/>
  <c i="2" r="J35"/>
  <c i="1" r="AV56"/>
  <c r="AT56"/>
  <c r="BB54"/>
  <c r="W31"/>
  <c r="BC54"/>
  <c r="W32"/>
  <c i="2" r="F35"/>
  <c i="1" r="AZ56"/>
  <c r="AZ55"/>
  <c r="AV55"/>
  <c r="AT55"/>
  <c r="AU55"/>
  <c r="AU54"/>
  <c i="2" l="1" r="BK96"/>
  <c r="J96"/>
  <c i="1" r="AW54"/>
  <c r="AK30"/>
  <c r="AX54"/>
  <c r="AY54"/>
  <c r="AZ54"/>
  <c r="W29"/>
  <c i="2" r="J32"/>
  <c i="1" r="AG56"/>
  <c r="AG55"/>
  <c r="AG54"/>
  <c r="AK26"/>
  <c l="1" r="AN56"/>
  <c i="2" r="J41"/>
  <c r="J63"/>
  <c i="1"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<sst xmlns="http://schemas.openxmlformats.org/spreadsheetml/2006/main">
  <si>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</si>
  <si>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</si>
  <si>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</si>
  <si>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</si>
  <si>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</si>
  <si>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{1b35fc3e-16c8-4155-af7d-8e54080c472c}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</si>
  <si>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</si>
  <si>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</si>
  <si>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</si>
  <si>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</si>
  <si>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</si>
  <si>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</si>
  <si>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</si>
  <si>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</si>
  <si>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04_2020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</si>
  <si>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</si>
  <si>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</si>
  <si>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Zpracování PD-rekosntrukce prostor Komerční banky a přilehlých prostor v 1.NP v objektu Radniční 1148</t>
  </si>
  <si>
    <t>KSO:</t>
  </si>
  <si>
    <t/>
  </si>
  <si>
    <t>CC-CZ:</t>
  </si>
  <si>
    <t>Místo:</t>
  </si>
  <si>
    <t xml:space="preserve"> </t>
  </si>
  <si>
    <t>Datum:</t>
  </si>
  <si>
    <t>3. 4. 2020</t>
  </si>
  <si>
    <t>Zadavatel:</t>
  </si>
  <si>
    <t>IČ:</t>
  </si>
  <si>
    <t>s.m. Frýdek-Místek</t>
  </si>
  <si>
    <t>DIČ:</t>
  </si>
  <si>
    <t>Uchazeč:</t>
  </si>
  <si>
    <t>Vyplň údaj</t>
  </si>
  <si>
    <t>Projektant:</t>
  </si>
  <si>
    <t>PPS Kania s.r.o.</t>
  </si>
  <si>
    <t>True</t>
  </si>
  <si>
    <t>Zpracovatel:</t>
  </si>
  <si>
    <t>Jan Ochodnický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</si>
  <si>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</si>
  <si>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</si>
  <si>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</si>
  <si>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</si>
  <si>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</si>
  <si>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</si>
  <si>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</si>
  <si>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</si>
  <si>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</si>
  <si>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</si>
  <si>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</si>
  <si>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</si>
  <si>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</si>
  <si>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</si>
  <si>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</si>
  <si>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</si>
  <si>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</si>
  <si>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</si>
  <si>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</si>
  <si>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</si>
  <si>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</si>
  <si>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</si>
  <si>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</si>
  <si>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</si>
  <si>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</si>
  <si>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</si>
  <si>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</si>
  <si>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</si>
  <si>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</si>
  <si>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</si>
  <si>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</si>
  <si>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</si>
  <si>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</si>
  <si>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</si>
  <si>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</si>
  <si>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</si>
  <si>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</si>
  <si>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</si>
  <si>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</si>
  <si>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</si>
  <si>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Vnitřní instalace</t>
  </si>
  <si>
    <t>STA</t>
  </si>
  <si>
    <t>1</t>
  </si>
  <si>
    <t>{332f1ee5-0860-454c-86bf-b57cd759ef6d}</t>
  </si>
  <si>
    <t>2</t>
  </si>
  <si>
    <t>/</t>
  </si>
  <si>
    <t>Zdravotně technické instalace</t>
  </si>
  <si>
    <t>Soupis</t>
  </si>
  <si>
    <t>{7b91817d-9e46-491f-9455-8a54d00d838c}</t>
  </si>
  <si>
    <t>KRYCÍ LIST SOUPISU PRACÍ</t>
  </si>
  <si>
    <t>Objekt:</t>
  </si>
  <si>
    <t>04_2020 - Vnitřní instalace</t>
  </si>
  <si>
    <t>Soupis:</t>
  </si>
  <si>
    <t>04_2020 - Zdravotně technické instalace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</si>
  <si>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</si>
  <si>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</si>
  <si>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</si>
  <si>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</si>
  <si>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</si>
  <si>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</si>
  <si>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</si>
  <si>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</si>
  <si>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</si>
  <si>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</si>
  <si>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</si>
  <si>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</si>
  <si>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</si>
  <si>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</si>
  <si>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</si>
  <si>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</si>
  <si>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</si>
  <si>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</si>
  <si>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</si>
  <si>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</si>
  <si>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</si>
  <si>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</si>
  <si>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</si>
  <si>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</si>
  <si>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</si>
  <si>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</si>
  <si>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</si>
  <si>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</si>
  <si>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</si>
  <si>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</si>
  <si>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</si>
  <si>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</si>
  <si>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</si>
  <si>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K</t>
  </si>
  <si>
    <t>411388621</t>
  </si>
  <si>
    <t>Zabetonování otvorů tl do 150 mm ze suchých směsí pl do 0,25 m2 ve stropech</t>
  </si>
  <si>
    <t>kus</t>
  </si>
  <si>
    <t>CS ÚRS 2017 01</t>
  </si>
  <si>
    <t>-96597845</t>
  </si>
  <si>
    <t>PP</t>
  </si>
  <si>
    <t>Zabetonování otvorů ve stropech nebo v klenbách včetně lešení, bednění, odbednění a výztuže (materiál v ceně) ze suchých směsí, tl. do 150 mm ve stropech železobetonových, tvárnicových a prefabrikovaných plochy do 0,25 m2</t>
  </si>
  <si>
    <t>P</t>
  </si>
  <si>
    <t>Poznámka k položce:_x000d_
výkr.č.D.1.4.1.b-01-03</t>
  </si>
  <si>
    <t>VV</t>
  </si>
  <si>
    <t>3</t>
  </si>
  <si>
    <t>6</t>
  </si>
  <si>
    <t>Úpravy povrchů, podlahy a osazování výplní</t>
  </si>
  <si>
    <t>612135101</t>
  </si>
  <si>
    <t>Hrubá výplň rýh ve stěnách maltou jakékoli šířky rýhy</t>
  </si>
  <si>
    <t>m2</t>
  </si>
  <si>
    <t>CS ÚRS 2020 01</t>
  </si>
  <si>
    <t>1874743059</t>
  </si>
  <si>
    <t>Hrubá výplň rýh maltou jakékoli šířky rýhy ve stěnách</t>
  </si>
  <si>
    <t>(8+8+6)*0,15</t>
  </si>
  <si>
    <t>9</t>
  </si>
  <si>
    <t>Ostatní konstrukce a práce, bourání</t>
  </si>
  <si>
    <t>953941511</t>
  </si>
  <si>
    <t>Osazování věšáku pro vedení pod betonovým stropem</t>
  </si>
  <si>
    <t>-30430890</t>
  </si>
  <si>
    <t>Osazení drobných kovových výrobků bez jejich dodání s vysekáním kapes pro upevňovací prvky se zazděním, zabetonováním nebo zalitím věšáků pro vedení pod betonovým stropem</t>
  </si>
  <si>
    <t>41</t>
  </si>
  <si>
    <t>M</t>
  </si>
  <si>
    <t>28615655</t>
  </si>
  <si>
    <t>instalační objímka pevná dvoušroubová HTPO DN 32</t>
  </si>
  <si>
    <t>32</t>
  </si>
  <si>
    <t>16</t>
  </si>
  <si>
    <t>-1945127337</t>
  </si>
  <si>
    <t>5</t>
  </si>
  <si>
    <t>28615662</t>
  </si>
  <si>
    <t>připevňovací matice pro HTPO</t>
  </si>
  <si>
    <t>-2130514877</t>
  </si>
  <si>
    <t>28615663</t>
  </si>
  <si>
    <t>připevňovací šroub pro HTPO</t>
  </si>
  <si>
    <t>-1075071503</t>
  </si>
  <si>
    <t>7</t>
  </si>
  <si>
    <t>972054241</t>
  </si>
  <si>
    <t>Vybourání otvorů v ŽB stropech nebo klenbách pl do 0,09 m2 tl do 150 mm</t>
  </si>
  <si>
    <t>-671690000</t>
  </si>
  <si>
    <t>Vybourání otvorů ve stropech nebo klenbách železobetonových bez odstranění podlahy a násypu, plochy do 0,09 m2, tl. do 150 mm</t>
  </si>
  <si>
    <t>8</t>
  </si>
  <si>
    <t>974031142</t>
  </si>
  <si>
    <t>Vysekání rýh ve zdivu cihelném hl do 70 mm š do 70 mm</t>
  </si>
  <si>
    <t>m</t>
  </si>
  <si>
    <t>-257642201</t>
  </si>
  <si>
    <t>Vysekání rýh ve zdivu cihelném na maltu vápennou nebo vápenocementovou do hl. 70 mm a šířky do 70 mm</t>
  </si>
  <si>
    <t>974031143</t>
  </si>
  <si>
    <t>Vysekání rýh ve zdivu cihelném hl do 70 mm š do 100 mm</t>
  </si>
  <si>
    <t>-1098503936</t>
  </si>
  <si>
    <t>Vysekání rýh ve zdivu cihelném na maltu vápennou nebo vápenocementovou do hl. 70 mm a šířky do 100 mm</t>
  </si>
  <si>
    <t>10</t>
  </si>
  <si>
    <t>974031153</t>
  </si>
  <si>
    <t>Vysekání rýh ve zdivu cihelném hl do 100 mm š do 100 mm</t>
  </si>
  <si>
    <t>458950913</t>
  </si>
  <si>
    <t>Vysekání rýh ve zdivu cihelném na maltu vápennou nebo vápenocementovou do hl. 100 mm a šířky do 100 mm</t>
  </si>
  <si>
    <t>997</t>
  </si>
  <si>
    <t>Přesun sutě</t>
  </si>
  <si>
    <t>11</t>
  </si>
  <si>
    <t>997013151</t>
  </si>
  <si>
    <t>Vnitrostaveništní doprava suti a vybouraných hmot pro budovy v do 6 m s omezením mechanizace</t>
  </si>
  <si>
    <t>t</t>
  </si>
  <si>
    <t>-1730293141</t>
  </si>
  <si>
    <t>Vnitrostaveništní doprava suti a vybouraných hmot vodorovně do 50 m svisle s omezením mechanizace pro budovy a haly výšky do 6 m</t>
  </si>
  <si>
    <t>0,380</t>
  </si>
  <si>
    <t>12</t>
  </si>
  <si>
    <t>997013509</t>
  </si>
  <si>
    <t>Příplatek k odvozu suti a vybouraných hmot na skládku ZKD 1 km přes 1 km</t>
  </si>
  <si>
    <t>1358606309</t>
  </si>
  <si>
    <t>Odvoz suti a vybouraných hmot na skládku nebo meziskládku se složením, na vzdálenost Příplatek k ceně za každý další i započatý 1 km přes 1 km</t>
  </si>
  <si>
    <t>13</t>
  </si>
  <si>
    <t>997013511</t>
  </si>
  <si>
    <t>Odvoz suti a vybouraných hmot z meziskládky na skládku do 1 km s naložením a se složením</t>
  </si>
  <si>
    <t>1705486388</t>
  </si>
  <si>
    <t>Odvoz suti a vybouraných hmot z meziskládky na skládku s naložením a se složením, na vzdálenost do 1 km</t>
  </si>
  <si>
    <t>14</t>
  </si>
  <si>
    <t>997013831</t>
  </si>
  <si>
    <t>Poplatek za uložení stavebního směsného odpadu na skládce (skládkovné)</t>
  </si>
  <si>
    <t>1181327954</t>
  </si>
  <si>
    <t>Poplatek za uložení stavebního odpadu na skládce (skládkovné) směsného</t>
  </si>
  <si>
    <t>PSV</t>
  </si>
  <si>
    <t>Práce a dodávky PSV</t>
  </si>
  <si>
    <t>721</t>
  </si>
  <si>
    <t>Zdravotechnika - vnitřní kanalizace</t>
  </si>
  <si>
    <t>721171803</t>
  </si>
  <si>
    <t>Demontáž potrubí z PVC do D 75</t>
  </si>
  <si>
    <t>1724226599</t>
  </si>
  <si>
    <t>Demontáž potrubí z novodurových trub odpadních nebo připojovacích do D 75</t>
  </si>
  <si>
    <t>20+8</t>
  </si>
  <si>
    <t>721171808</t>
  </si>
  <si>
    <t>Demontáž potrubí z PVC do D 114</t>
  </si>
  <si>
    <t>-957020320</t>
  </si>
  <si>
    <t>Demontáž potrubí z novodurových trub odpadních nebo připojovacích přes 75 do D 114</t>
  </si>
  <si>
    <t>8+3</t>
  </si>
  <si>
    <t>17</t>
  </si>
  <si>
    <t>721171904</t>
  </si>
  <si>
    <t>Potrubí z PP vsazení odbočky do hrdla DN 75</t>
  </si>
  <si>
    <t>683773946</t>
  </si>
  <si>
    <t>Opravy odpadního potrubí plastového vsazení odbočky do potrubí DN 75</t>
  </si>
  <si>
    <t>1+1+1</t>
  </si>
  <si>
    <t>18</t>
  </si>
  <si>
    <t>721171914</t>
  </si>
  <si>
    <t>Potrubí z PP propojení potrubí DN 75</t>
  </si>
  <si>
    <t>-1881980170</t>
  </si>
  <si>
    <t>Opravy odpadního potrubí plastového propojení dosavadního potrubí DN 75</t>
  </si>
  <si>
    <t>19</t>
  </si>
  <si>
    <t>721171915</t>
  </si>
  <si>
    <t>Potrubí z PP propojení potrubí DN 110</t>
  </si>
  <si>
    <t>1648860452</t>
  </si>
  <si>
    <t>Opravy odpadního potrubí plastového propojení dosavadního potrubí DN 110</t>
  </si>
  <si>
    <t>1+1</t>
  </si>
  <si>
    <t>20</t>
  </si>
  <si>
    <t>721174024</t>
  </si>
  <si>
    <t>Potrubí kanalizační z PP odpadní DN 75</t>
  </si>
  <si>
    <t>-187830495</t>
  </si>
  <si>
    <t>Potrubí z trub polypropylenových odpadní (svislé) DN 75</t>
  </si>
  <si>
    <t>11+9</t>
  </si>
  <si>
    <t>721174025</t>
  </si>
  <si>
    <t>Potrubí kanalizační z PP odpadní DN 110</t>
  </si>
  <si>
    <t>1314645913</t>
  </si>
  <si>
    <t>Potrubí z trub polypropylenových odpadní (svislé) DN 110</t>
  </si>
  <si>
    <t>4+4</t>
  </si>
  <si>
    <t>22</t>
  </si>
  <si>
    <t>721174042</t>
  </si>
  <si>
    <t>Potrubí kanalizační z PP připojovací DN 32</t>
  </si>
  <si>
    <t>-931519860</t>
  </si>
  <si>
    <t>Potrubí z trub polypropylenových připojovací DN 32</t>
  </si>
  <si>
    <t>15+15+11</t>
  </si>
  <si>
    <t>23</t>
  </si>
  <si>
    <t>721174043</t>
  </si>
  <si>
    <t>Potrubí kanalizační z PP připojovací DN 50</t>
  </si>
  <si>
    <t>2133291989</t>
  </si>
  <si>
    <t>Potrubí z trub polypropylenových připojovací DN 50</t>
  </si>
  <si>
    <t>2+2+2+2</t>
  </si>
  <si>
    <t>24</t>
  </si>
  <si>
    <t>721174045</t>
  </si>
  <si>
    <t>Potrubí kanalizační z PP připojovací DN 110</t>
  </si>
  <si>
    <t>-1827614892</t>
  </si>
  <si>
    <t>Potrubí z trub polypropylenových připojovací DN 110</t>
  </si>
  <si>
    <t>1+2</t>
  </si>
  <si>
    <t>25</t>
  </si>
  <si>
    <t>721194105</t>
  </si>
  <si>
    <t>Vyvedení a upevnění odpadních výpustek DN 50</t>
  </si>
  <si>
    <t>-1614834368</t>
  </si>
  <si>
    <t>Vyměření přípojek na potrubí vyvedení a upevnění odpadních výpustek DN 50</t>
  </si>
  <si>
    <t>3+1</t>
  </si>
  <si>
    <t>26</t>
  </si>
  <si>
    <t>721194109</t>
  </si>
  <si>
    <t>Vyvedení a upevnění odpadních výpustek DN 100</t>
  </si>
  <si>
    <t>1239056990</t>
  </si>
  <si>
    <t>Vyměření přípojek na potrubí vyvedení a upevnění odpadních výpustek DN 100</t>
  </si>
  <si>
    <t>27</t>
  </si>
  <si>
    <t>721274125</t>
  </si>
  <si>
    <t>Přivzdušňovací ventil vnitřní odpadních potrubí DN 75</t>
  </si>
  <si>
    <t>621508400</t>
  </si>
  <si>
    <t>Ventily přivzdušňovací odpadních potrubí vnitřní DN 75</t>
  </si>
  <si>
    <t>28</t>
  </si>
  <si>
    <t>56245605</t>
  </si>
  <si>
    <t>mřížka větrací hranatá plast se žaluzií 200x200mm</t>
  </si>
  <si>
    <t>-228066433</t>
  </si>
  <si>
    <t>29</t>
  </si>
  <si>
    <t>551618410</t>
  </si>
  <si>
    <t>vtok se zápachovou uzávěrkou DN 32 - odvod kondenzátu</t>
  </si>
  <si>
    <t>-2048924295</t>
  </si>
  <si>
    <t>30</t>
  </si>
  <si>
    <t>721290111</t>
  </si>
  <si>
    <t>Zkouška těsnosti potrubí kanalizace vodou do DN 125</t>
  </si>
  <si>
    <t>-1891670161</t>
  </si>
  <si>
    <t>Zkouška těsnosti kanalizace v objektech vodou do DN 125</t>
  </si>
  <si>
    <t>20+8+41+8+3</t>
  </si>
  <si>
    <t>31</t>
  </si>
  <si>
    <t>721290821</t>
  </si>
  <si>
    <t>Přemístění vnitrostaveništní demontovaných hmot vnitřní kanalizace v objektech výšky do 6 m</t>
  </si>
  <si>
    <t>-320504756</t>
  </si>
  <si>
    <t>Vnitrostaveništní přemístění vybouraných (demontovaných) hmot vnitřní kanalizace vodorovně do 100 m v objektech výšky do 6 m</t>
  </si>
  <si>
    <t>0,081</t>
  </si>
  <si>
    <t>998721101</t>
  </si>
  <si>
    <t>Přesun hmot tonážní pro vnitřní kanalizace v objektech v do 6 m</t>
  </si>
  <si>
    <t>1533657792</t>
  </si>
  <si>
    <t>Přesun hmot pro vnitřní kanalizace stanovený z hmotnosti přesunovaného materiálu vodorovná dopravní vzdálenost do 50 m v objektech výšky do 6 m</t>
  </si>
  <si>
    <t>722</t>
  </si>
  <si>
    <t>Zdravotechnika - vnitřní vodovod</t>
  </si>
  <si>
    <t>33</t>
  </si>
  <si>
    <t>722170801</t>
  </si>
  <si>
    <t>Demontáž rozvodů vody z plastů do D 25</t>
  </si>
  <si>
    <t>-1860220611</t>
  </si>
  <si>
    <t>Demontáž rozvodů vody z plastů do Ø 25 mm</t>
  </si>
  <si>
    <t>34</t>
  </si>
  <si>
    <t>722171912</t>
  </si>
  <si>
    <t>Potrubí plastové odříznutí trubky D do 20 mm</t>
  </si>
  <si>
    <t>1092854160</t>
  </si>
  <si>
    <t>Odříznutí trubky nebo tvarovky u rozvodů vody z plastů D přes 16 do 20 mm</t>
  </si>
  <si>
    <t>2+2+2</t>
  </si>
  <si>
    <t>35</t>
  </si>
  <si>
    <t>722190901</t>
  </si>
  <si>
    <t>Uzavření nebo otevření vodovodního potrubí při opravách</t>
  </si>
  <si>
    <t>187894381</t>
  </si>
  <si>
    <t>Opravy ostatní uzavření nebo otevření vodovodního potrubí při opravách včetně vypuštění a napuštění</t>
  </si>
  <si>
    <t>36</t>
  </si>
  <si>
    <t>722176112</t>
  </si>
  <si>
    <t>Montáž potrubí plastové spojované svary polyfuzně do D 20 mm</t>
  </si>
  <si>
    <t>1529258761</t>
  </si>
  <si>
    <t>Montáž potrubí z plastových trub svařovaných polyfuzně D přes 16 do 20 mm</t>
  </si>
  <si>
    <t>37</t>
  </si>
  <si>
    <t>28614101</t>
  </si>
  <si>
    <t>trubka vícevrstvá pro vodu a topení PP-RCT S 3,2 D 20mm</t>
  </si>
  <si>
    <t>141483882</t>
  </si>
  <si>
    <t>38</t>
  </si>
  <si>
    <t>722176113</t>
  </si>
  <si>
    <t>Montáž potrubí plastové spojované svary polyfuzně do D 25 mm</t>
  </si>
  <si>
    <t>-1143383655</t>
  </si>
  <si>
    <t>Montáž potrubí z plastových trub svařovaných polyfuzně D přes 20 do 25 mm</t>
  </si>
  <si>
    <t>39</t>
  </si>
  <si>
    <t>28614102</t>
  </si>
  <si>
    <t>trubka vícevrstvá pro vodu a topení PP-RCT S 3,2 D 25mm</t>
  </si>
  <si>
    <t>-901357157</t>
  </si>
  <si>
    <t>40</t>
  </si>
  <si>
    <t>722181231</t>
  </si>
  <si>
    <t>Ochrana vodovodního potrubí přilepenými termoizolačními trubicemi z PE tl do 13 mm DN do 22 mm</t>
  </si>
  <si>
    <t>-790614373</t>
  </si>
  <si>
    <t>Ochrana potrubí termoizolačními trubicemi z pěnového polyetylenu PE přilepenými v příčných a podélných spojích, tloušťky izolace přes 9 do 13 mm, vnitřního průměru izolace DN do 22 mm</t>
  </si>
  <si>
    <t>722181232</t>
  </si>
  <si>
    <t>Ochrana vodovodního potrubí přilepenými termoizolačními trubicemi z PE tl do 13 mm DN do 45 mm</t>
  </si>
  <si>
    <t>295909350</t>
  </si>
  <si>
    <t>Ochrana potrubí termoizolačními trubicemi z pěnového polyetylenu PE přilepenými v příčných a podélných spojích, tloušťky izolace přes 9 do 13 mm, vnitřního průměru izolace DN přes 22 do 45 mm</t>
  </si>
  <si>
    <t>42</t>
  </si>
  <si>
    <t>722220111</t>
  </si>
  <si>
    <t>Nástěnka pro výtokový ventil G 1/2 s jedním závitem</t>
  </si>
  <si>
    <t>1534707110</t>
  </si>
  <si>
    <t>Armatury s jedním závitem nástěnky pro výtokový ventil G 1/2</t>
  </si>
  <si>
    <t>43</t>
  </si>
  <si>
    <t>ALP.ARV001</t>
  </si>
  <si>
    <t>Ventil rohový s filtrem 1/2"×3/8", kulatý</t>
  </si>
  <si>
    <t>960732092</t>
  </si>
  <si>
    <t>44</t>
  </si>
  <si>
    <t>722239101</t>
  </si>
  <si>
    <t>Montáž armatur vodovodních se dvěma závity G 1/2</t>
  </si>
  <si>
    <t>-1540283631</t>
  </si>
  <si>
    <t>Armatury se dvěma závity montáž vodovodních armatur se dvěma závity ostatních typů G 1/2</t>
  </si>
  <si>
    <t>2+3</t>
  </si>
  <si>
    <t>45</t>
  </si>
  <si>
    <t>55111226</t>
  </si>
  <si>
    <t>ventil přímý průchozí mosazný 1/2"</t>
  </si>
  <si>
    <t>1527827594</t>
  </si>
  <si>
    <t>46</t>
  </si>
  <si>
    <t>551104020</t>
  </si>
  <si>
    <t>ventil výtokový odvodňovací K270M 1/4"</t>
  </si>
  <si>
    <t>353512357</t>
  </si>
  <si>
    <t>ventil výtokový odvodňovací 1/4"</t>
  </si>
  <si>
    <t>47</t>
  </si>
  <si>
    <t>722239102</t>
  </si>
  <si>
    <t>Montáž armatur vodovodních se dvěma závity G 3/4</t>
  </si>
  <si>
    <t>-1984581272</t>
  </si>
  <si>
    <t>Armatury se dvěma závity montáž vodovodních armatur se dvěma závity ostatních typů G 3/4</t>
  </si>
  <si>
    <t>48</t>
  </si>
  <si>
    <t>55111228</t>
  </si>
  <si>
    <t>ventil přímý průchozí mosazný 3/4"</t>
  </si>
  <si>
    <t>1692753195</t>
  </si>
  <si>
    <t>49</t>
  </si>
  <si>
    <t>725539201</t>
  </si>
  <si>
    <t>Montáž ohřívačů zásobníkových závěsných tlakových do 15 litrů</t>
  </si>
  <si>
    <t>soubor</t>
  </si>
  <si>
    <t>1725002916</t>
  </si>
  <si>
    <t>Elektrické ohřívače zásobníkové montáž tlakových ohřívačů závěsných (svislých nebo vodorovných) do 15 l</t>
  </si>
  <si>
    <t>2+2</t>
  </si>
  <si>
    <t>50</t>
  </si>
  <si>
    <t>54132286</t>
  </si>
  <si>
    <t>ohřívač vody elektrický tlakový pod umyvadlo 5L 2kW</t>
  </si>
  <si>
    <t>-1141529796</t>
  </si>
  <si>
    <t>51</t>
  </si>
  <si>
    <t>725535211</t>
  </si>
  <si>
    <t>Ventil pojistný G 1/2</t>
  </si>
  <si>
    <t>2033425255</t>
  </si>
  <si>
    <t>Elektrické ohřívače zásobníkové pojistné armatury pojistný ventil G 1/2</t>
  </si>
  <si>
    <t>52</t>
  </si>
  <si>
    <t>722290215</t>
  </si>
  <si>
    <t>Zkouška těsnosti vodovodního potrubí hrdlového nebo přírubového do DN 100</t>
  </si>
  <si>
    <t>-2124255774</t>
  </si>
  <si>
    <t>Zkoušky, proplach a desinfekce vodovodního potrubí zkoušky těsnosti vodovodního potrubí hrdlového nebo přírubového do DN 100</t>
  </si>
  <si>
    <t>53</t>
  </si>
  <si>
    <t>722290234</t>
  </si>
  <si>
    <t>Proplach a dezinfekce vodovodního potrubí do DN 80</t>
  </si>
  <si>
    <t>1110056687</t>
  </si>
  <si>
    <t>Zkoušky, proplach a desinfekce vodovodního potrubí proplach a desinfekce vodovodního potrubí do DN 80</t>
  </si>
  <si>
    <t>54</t>
  </si>
  <si>
    <t>722290821</t>
  </si>
  <si>
    <t>Přemístění vnitrostaveništní demontovaných hmot pro vnitřní vodovod v objektech výšky do 6 m</t>
  </si>
  <si>
    <t>-652662368</t>
  </si>
  <si>
    <t>Vnitrostaveništní přemístění vybouraných (demontovaných) hmot vnitřní vodovod vodorovně do 100 m v objektech výšky do 6 m</t>
  </si>
  <si>
    <t>0,003</t>
  </si>
  <si>
    <t>55</t>
  </si>
  <si>
    <t>998722101</t>
  </si>
  <si>
    <t>Přesun hmot tonážní pro vnitřní vodovod v objektech v do 6 m</t>
  </si>
  <si>
    <t>-158087364</t>
  </si>
  <si>
    <t>Přesun hmot pro vnitřní vodovod stanovený z hmotnosti přesunovaného materiálu vodorovná dopravní vzdálenost do 50 m v objektech výšky do 6 m</t>
  </si>
  <si>
    <t>725</t>
  </si>
  <si>
    <t>Zdravotechnika - zařizovací předměty</t>
  </si>
  <si>
    <t>56</t>
  </si>
  <si>
    <t>725310823</t>
  </si>
  <si>
    <t>Demontáž dřez jednoduchý vestavěný v kuchyňských sestavách bez výtokových armatur</t>
  </si>
  <si>
    <t>1177097456</t>
  </si>
  <si>
    <t>Demontáž dřezů jednodílných bez výtokových armatur vestavěných v kuchyňských sestavách</t>
  </si>
  <si>
    <t>57</t>
  </si>
  <si>
    <t>725820802</t>
  </si>
  <si>
    <t>Demontáž baterie stojánkové do jednoho otvoru</t>
  </si>
  <si>
    <t>-1615320187</t>
  </si>
  <si>
    <t>Demontáž baterií stojánkových do 1 otvoru</t>
  </si>
  <si>
    <t>58</t>
  </si>
  <si>
    <t>725860811</t>
  </si>
  <si>
    <t>Demontáž uzávěrů zápachu jednoduchých</t>
  </si>
  <si>
    <t>-1988563751</t>
  </si>
  <si>
    <t>Demontáž zápachových uzávěrek pro zařizovací předměty jednoduchých</t>
  </si>
  <si>
    <t>59</t>
  </si>
  <si>
    <t>725590811</t>
  </si>
  <si>
    <t>Přemístění vnitrostaveništní demontovaných zařizovacích předmětů v objektech výšky do 6 m</t>
  </si>
  <si>
    <t>-1715531291</t>
  </si>
  <si>
    <t>Vnitrostaveništní přemístění vybouraných (demontovaných) hmot zařizovacích předmětů vodorovně do 100 m v objektech výšky do 6 m</t>
  </si>
  <si>
    <t>0,011</t>
  </si>
  <si>
    <t>60</t>
  </si>
  <si>
    <t>725119125</t>
  </si>
  <si>
    <t>Montáž klozetových mís závěsných na nosné stěny</t>
  </si>
  <si>
    <t>1926298819</t>
  </si>
  <si>
    <t>Zařízení záchodů montáž klozetových mís závěsných na nosné stěny</t>
  </si>
  <si>
    <t>61</t>
  </si>
  <si>
    <t>64236051</t>
  </si>
  <si>
    <t>klozet keramický bílý závěsný hluboké splachování pro handicapované RAVAK</t>
  </si>
  <si>
    <t>-1367333931</t>
  </si>
  <si>
    <t>klozet keramický bílý závěsný hluboké splachování pro handicapované</t>
  </si>
  <si>
    <t>62</t>
  </si>
  <si>
    <t>551673810</t>
  </si>
  <si>
    <t>sedátko klozetové s poklopem duroplastové - RAVAK</t>
  </si>
  <si>
    <t>-164787516</t>
  </si>
  <si>
    <t>sedátko klozetové s poklopem duroplastové bílé</t>
  </si>
  <si>
    <t>63</t>
  </si>
  <si>
    <t>551666140</t>
  </si>
  <si>
    <t xml:space="preserve">souprava pro připojení závěsného WC HL222/1  DN 110</t>
  </si>
  <si>
    <t>-186100597</t>
  </si>
  <si>
    <t>souprava pro připojení závěsného WC DN 110</t>
  </si>
  <si>
    <t>64</t>
  </si>
  <si>
    <t>725219102</t>
  </si>
  <si>
    <t>Montáž umyvadla připevněného na šrouby do zdiva</t>
  </si>
  <si>
    <t>-559647250</t>
  </si>
  <si>
    <t>Umyvadla montáž umyvadel ostatních typů na šrouby do zdiva</t>
  </si>
  <si>
    <t>65</t>
  </si>
  <si>
    <t>64211023</t>
  </si>
  <si>
    <t>umyvadlo keramické závěsné bezbariérové bílé š.500mm</t>
  </si>
  <si>
    <t>-704378424</t>
  </si>
  <si>
    <t>66</t>
  </si>
  <si>
    <t>725829131</t>
  </si>
  <si>
    <t>Montáž baterie umyvadlové stojánkové G 1/2 ostatní typ</t>
  </si>
  <si>
    <t>-669131695</t>
  </si>
  <si>
    <t>Baterie umyvadlové montáž ostatních typů stojánkových G 1/2</t>
  </si>
  <si>
    <t>67</t>
  </si>
  <si>
    <t>55143991</t>
  </si>
  <si>
    <t>baterie umyvadlová stojánková klasická bez výpusti pevné ústí</t>
  </si>
  <si>
    <t>-497343451</t>
  </si>
  <si>
    <t>68</t>
  </si>
  <si>
    <t>725869101</t>
  </si>
  <si>
    <t>Montáž zápachových uzávěrek umyvadlových do DN 40</t>
  </si>
  <si>
    <t>-203681996</t>
  </si>
  <si>
    <t>Zápachové uzávěrky zařizovacích předmětů montáž zápachových uzávěrek umyvadlových do DN 40</t>
  </si>
  <si>
    <t>69</t>
  </si>
  <si>
    <t>551613220</t>
  </si>
  <si>
    <t>uzávěrka zápachová umyvadlová s krycí růžicí odtoku DN 40, chrom</t>
  </si>
  <si>
    <t>1262923307</t>
  </si>
  <si>
    <t>70</t>
  </si>
  <si>
    <t>725862113</t>
  </si>
  <si>
    <t>Zápachová uzávěrka pro dřezy s přípojkou pro pračku nebo myčku DN 40/50</t>
  </si>
  <si>
    <t>469598645</t>
  </si>
  <si>
    <t>Zápachové uzávěrky zařizovacích předmětů pro dřezy s přípojkou pro pračku nebo myčku DN 40/50</t>
  </si>
  <si>
    <t>71</t>
  </si>
  <si>
    <t>725291711</t>
  </si>
  <si>
    <t>Doplňky zařízení koupelen a záchodů nerez madlo krakorcové dl 550 mm</t>
  </si>
  <si>
    <t>-1674760005</t>
  </si>
  <si>
    <t>Doplňky zařízení koupelen a záchodů smaltované madla krakorcová, délky 550 mm</t>
  </si>
  <si>
    <t>72</t>
  </si>
  <si>
    <t>725291712</t>
  </si>
  <si>
    <t>Doplňky zařízení koupelen a záchodů nerez madlo krakorcové dl 834 mm</t>
  </si>
  <si>
    <t>-1563532716</t>
  </si>
  <si>
    <t>Doplňky zařízení koupelen a záchodů smaltované madla krakorcová, délky 834 mm</t>
  </si>
  <si>
    <t>73</t>
  </si>
  <si>
    <t>725291721</t>
  </si>
  <si>
    <t>Doplňky zařízení koupelen a záchodů nerez madlo krakorcové sklopné dl 550 mm</t>
  </si>
  <si>
    <t>-1759331484</t>
  </si>
  <si>
    <t>Doplňky zařízení koupelen a záchodů smaltované madla krakorcová sklopná, délky 550 mm</t>
  </si>
  <si>
    <t>74</t>
  </si>
  <si>
    <t>725291722</t>
  </si>
  <si>
    <t>Doplňky zařízení koupelen a záchodů nerez madlo krakorcové sklopné dl 834 mm</t>
  </si>
  <si>
    <t>1904247312</t>
  </si>
  <si>
    <t>Doplňky zařízení koupelen a záchodů smaltované madla krakorcová sklopná, délky 834 mm</t>
  </si>
  <si>
    <t>75</t>
  </si>
  <si>
    <t>55431098</t>
  </si>
  <si>
    <t>dávkovač tekutého mýdla bílý 0,8L</t>
  </si>
  <si>
    <t>78608796</t>
  </si>
  <si>
    <t>76</t>
  </si>
  <si>
    <t>55431079</t>
  </si>
  <si>
    <t>koš odpadkový nášlapný plastový 6L</t>
  </si>
  <si>
    <t>1250522507</t>
  </si>
  <si>
    <t>77</t>
  </si>
  <si>
    <t>55431084</t>
  </si>
  <si>
    <t>zásobník papírových ručníků skládaných nerezové provedení</t>
  </si>
  <si>
    <t>-700865734</t>
  </si>
  <si>
    <t>78</t>
  </si>
  <si>
    <t>AZP.Z910</t>
  </si>
  <si>
    <t>WC souprava, chrom</t>
  </si>
  <si>
    <t>1058062818</t>
  </si>
  <si>
    <t>79</t>
  </si>
  <si>
    <t>998725101</t>
  </si>
  <si>
    <t>Přesun hmot tonážní pro zařizovací předměty v objektech v do 6 m</t>
  </si>
  <si>
    <t>167540975</t>
  </si>
  <si>
    <t>Přesun hmot pro zařizovací předměty stanovený z hmotnosti přesunovaného materiálu vodorovná dopravní vzdálenost do 50 m v objektech výšky do 6 m</t>
  </si>
  <si>
    <t>726</t>
  </si>
  <si>
    <t>Zdravotechnika - předstěnové instalace</t>
  </si>
  <si>
    <t>80</t>
  </si>
  <si>
    <t>726131204</t>
  </si>
  <si>
    <t>Instalační předstěna - montáž klozetu do lehkých stěn s kovovou kcí</t>
  </si>
  <si>
    <t>-415814228</t>
  </si>
  <si>
    <t>Předstěnové instalační systémy do lehkých stěn s kovovou konstrukcí montáž ostatních typů klozetů</t>
  </si>
  <si>
    <t>81</t>
  </si>
  <si>
    <t>55281708</t>
  </si>
  <si>
    <t>montážní prvek pro závěsné WC do lehkých stěn s kovovou konstrukcí pro tělesně postižené stavební v 1120mm</t>
  </si>
  <si>
    <t>-1750866635</t>
  </si>
  <si>
    <t>82</t>
  </si>
  <si>
    <t>552817940</t>
  </si>
  <si>
    <t>tlačítko pro ovládání WC zepředu Samba, plast, dvě množství vody, 24,6 x 16,4 cm</t>
  </si>
  <si>
    <t>410048499</t>
  </si>
  <si>
    <t>tlačítko pro ovládání WC zepředu, plast, dvě množství vody, 24,6 x 16,4 cm, matný chrom</t>
  </si>
  <si>
    <t>83</t>
  </si>
  <si>
    <t>998726111</t>
  </si>
  <si>
    <t>Přesun hmot tonážní pro instalační prefabrikáty v objektech v do 6 m</t>
  </si>
  <si>
    <t>1418334641</t>
  </si>
  <si>
    <t>Přesun hmot pro instalační prefabrikáty stanovený z hmotnosti přesunovaného materiálu vodorovná dopravní vzdálenost do 50 m v objektech výšky do 6 m</t>
  </si>
  <si>
    <t>727</t>
  </si>
  <si>
    <t>Zdravotechnika - požární ochrana</t>
  </si>
  <si>
    <t>84</t>
  </si>
  <si>
    <t>727111201</t>
  </si>
  <si>
    <t>Prostup předizolovaného kovového potrubí D 18 mm stropem tl 15 cm požární odolnost EI 60-120</t>
  </si>
  <si>
    <t>-1907886486</t>
  </si>
  <si>
    <t>Protipožární trubní ucpávky předizolované kovové potrubí prostup stropem tloušťky 150 mm požární odolnost EI 60-120 D 18</t>
  </si>
  <si>
    <t>85</t>
  </si>
  <si>
    <t>727111202</t>
  </si>
  <si>
    <t>Prostup předizolovaného kovového potrubí D 25 mm stropem tl 15 cm požární odolnost EI 60-120</t>
  </si>
  <si>
    <t>-19476265</t>
  </si>
  <si>
    <t>Protipožární trubní ucpávky předizolované kovové potrubí prostup stropem tloušťky 150 mm požární odolnost EI 60-120 D 25</t>
  </si>
  <si>
    <t>86</t>
  </si>
  <si>
    <t>727121105</t>
  </si>
  <si>
    <t>Protipožární manžeta D 75 mm z jedné strany dělící konstrukce požární odolnost EI 90</t>
  </si>
  <si>
    <t>-195161724</t>
  </si>
  <si>
    <t>Protipožární ochranné manžety z jedné strany dělící konstrukce požární odolnost EI 90 D 75</t>
  </si>
  <si>
    <t>87</t>
  </si>
  <si>
    <t>727121107</t>
  </si>
  <si>
    <t>Protipožární manžeta D 110 mm z jedné strany dělící konstrukce požární odolnost EI 90</t>
  </si>
  <si>
    <t>1306831943</t>
  </si>
  <si>
    <t>Protipožární ochranné manžety z jedné strany dělící konstrukce požární odolnost EI 90 D 110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</si>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</sst>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04_2020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Zpracování PD-rekosntrukce prostor Komerční banky a přilehlých prostor v 1.NP v objektu Radniční 1148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3. 4. 2020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s.m. Frýdek-Místek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PPS Kania s.r.o.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Jan Ochodnický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7"/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76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ROUND(AG56,2)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77</v>
      </c>
      <c r="AR55" s="117"/>
      <c r="AS55" s="118">
        <f>ROUND(AS56,2)</f>
        <v>0</v>
      </c>
      <c r="AT55" s="119">
        <f>ROUND(SUM(AV55:AW55),2)</f>
        <v>0</v>
      </c>
      <c r="AU55" s="120">
        <f>ROUND(AU56,5)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ROUND(AZ56,2)</f>
        <v>0</v>
      </c>
      <c r="BA55" s="119">
        <f>ROUND(BA56,2)</f>
        <v>0</v>
      </c>
      <c r="BB55" s="119">
        <f>ROUND(BB56,2)</f>
        <v>0</v>
      </c>
      <c r="BC55" s="119">
        <f>ROUND(BC56,2)</f>
        <v>0</v>
      </c>
      <c r="BD55" s="121">
        <f>ROUND(BD56,2)</f>
        <v>0</v>
      </c>
      <c r="BE55" s="7"/>
      <c r="BS55" s="122" t="s">
        <v>71</v>
      </c>
      <c r="BT55" s="122" t="s">
        <v>78</v>
      </c>
      <c r="BU55" s="122" t="s">
        <v>73</v>
      </c>
      <c r="BV55" s="122" t="s">
        <v>74</v>
      </c>
      <c r="BW55" s="122" t="s">
        <v>79</v>
      </c>
      <c r="BX55" s="122" t="s">
        <v>5</v>
      </c>
      <c r="CL55" s="122" t="s">
        <v>19</v>
      </c>
      <c r="CM55" s="122" t="s">
        <v>80</v>
      </c>
    </row>
    <row r="56" s="4" customFormat="1" ht="16.5" customHeight="1">
      <c r="A56" s="123" t="s">
        <v>81</v>
      </c>
      <c r="B56" s="62"/>
      <c r="C56" s="124"/>
      <c r="D56" s="124"/>
      <c r="E56" s="125" t="s">
        <v>14</v>
      </c>
      <c r="F56" s="125"/>
      <c r="G56" s="125"/>
      <c r="H56" s="125"/>
      <c r="I56" s="125"/>
      <c r="J56" s="124"/>
      <c r="K56" s="125" t="s">
        <v>82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'04_2020 - Zdravotně techn...'!J32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83</v>
      </c>
      <c r="AR56" s="64"/>
      <c r="AS56" s="128">
        <v>0</v>
      </c>
      <c r="AT56" s="129">
        <f>ROUND(SUM(AV56:AW56),2)</f>
        <v>0</v>
      </c>
      <c r="AU56" s="130">
        <f>'04_2020 - Zdravotně techn...'!P96</f>
        <v>0</v>
      </c>
      <c r="AV56" s="129">
        <f>'04_2020 - Zdravotně techn...'!J35</f>
        <v>0</v>
      </c>
      <c r="AW56" s="129">
        <f>'04_2020 - Zdravotně techn...'!J36</f>
        <v>0</v>
      </c>
      <c r="AX56" s="129">
        <f>'04_2020 - Zdravotně techn...'!J37</f>
        <v>0</v>
      </c>
      <c r="AY56" s="129">
        <f>'04_2020 - Zdravotně techn...'!J38</f>
        <v>0</v>
      </c>
      <c r="AZ56" s="129">
        <f>'04_2020 - Zdravotně techn...'!F35</f>
        <v>0</v>
      </c>
      <c r="BA56" s="129">
        <f>'04_2020 - Zdravotně techn...'!F36</f>
        <v>0</v>
      </c>
      <c r="BB56" s="129">
        <f>'04_2020 - Zdravotně techn...'!F37</f>
        <v>0</v>
      </c>
      <c r="BC56" s="129">
        <f>'04_2020 - Zdravotně techn...'!F38</f>
        <v>0</v>
      </c>
      <c r="BD56" s="131">
        <f>'04_2020 - Zdravotně techn...'!F39</f>
        <v>0</v>
      </c>
      <c r="BE56" s="4"/>
      <c r="BT56" s="132" t="s">
        <v>80</v>
      </c>
      <c r="BV56" s="132" t="s">
        <v>74</v>
      </c>
      <c r="BW56" s="132" t="s">
        <v>84</v>
      </c>
      <c r="BX56" s="132" t="s">
        <v>79</v>
      </c>
      <c r="CL56" s="132" t="s">
        <v>19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synpq0iR5Zt5wNEVCpsFcAO/qiwj8ybFVDIOKNWTpsMWiliVq8k48+0yYg/zFYnBV2MTZSTPTY6A6PKUahwO6g==" hashValue="A+SNVXvF8Rae3ggyQFM6P96P9+qp+qMcumIJytOTGib2EnvvY9pN80Uxf/p5cz3zHDb3+iSjHSh/lI8aPl77s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G54:AM54"/>
    <mergeCell ref="AN54:AP54"/>
    <mergeCell ref="AR2:BE2"/>
  </mergeCells>
  <hyperlinks>
    <hyperlink ref="A56" location="'04_2020 - Zdravotně tech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9"/>
      <c r="AT3" s="16" t="s">
        <v>80</v>
      </c>
    </row>
    <row r="4" s="1" customFormat="1" ht="24.96" customHeight="1">
      <c r="B4" s="19"/>
      <c r="D4" s="137" t="s">
        <v>85</v>
      </c>
      <c r="I4" s="133"/>
      <c r="L4" s="19"/>
      <c r="M4" s="138" t="s">
        <v>10</v>
      </c>
      <c r="AT4" s="16" t="s">
        <v>4</v>
      </c>
    </row>
    <row r="5" s="1" customFormat="1" ht="6.96" customHeight="1">
      <c r="B5" s="19"/>
      <c r="I5" s="133"/>
      <c r="L5" s="19"/>
    </row>
    <row r="6" s="1" customFormat="1" ht="12" customHeight="1">
      <c r="B6" s="19"/>
      <c r="D6" s="139" t="s">
        <v>16</v>
      </c>
      <c r="I6" s="133"/>
      <c r="L6" s="19"/>
    </row>
    <row r="7" s="1" customFormat="1" ht="16.5" customHeight="1">
      <c r="B7" s="19"/>
      <c r="E7" s="140" t="str">
        <f>'Rekapitulace stavby'!K6</f>
        <v>Zpracování PD-rekosntrukce prostor Komerční banky a přilehlých prostor v 1.NP v objektu Radniční 1148</v>
      </c>
      <c r="F7" s="139"/>
      <c r="G7" s="139"/>
      <c r="H7" s="139"/>
      <c r="I7" s="133"/>
      <c r="L7" s="19"/>
    </row>
    <row r="8" s="1" customFormat="1" ht="12" customHeight="1">
      <c r="B8" s="19"/>
      <c r="D8" s="139" t="s">
        <v>86</v>
      </c>
      <c r="I8" s="133"/>
      <c r="L8" s="19"/>
    </row>
    <row r="9" s="2" customFormat="1" ht="16.5" customHeight="1">
      <c r="A9" s="37"/>
      <c r="B9" s="43"/>
      <c r="C9" s="37"/>
      <c r="D9" s="37"/>
      <c r="E9" s="140" t="s">
        <v>87</v>
      </c>
      <c r="F9" s="37"/>
      <c r="G9" s="37"/>
      <c r="H9" s="37"/>
      <c r="I9" s="141"/>
      <c r="J9" s="37"/>
      <c r="K9" s="37"/>
      <c r="L9" s="14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9" t="s">
        <v>88</v>
      </c>
      <c r="E10" s="37"/>
      <c r="F10" s="37"/>
      <c r="G10" s="37"/>
      <c r="H10" s="37"/>
      <c r="I10" s="141"/>
      <c r="J10" s="37"/>
      <c r="K10" s="37"/>
      <c r="L10" s="14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3" t="s">
        <v>89</v>
      </c>
      <c r="F11" s="37"/>
      <c r="G11" s="37"/>
      <c r="H11" s="37"/>
      <c r="I11" s="141"/>
      <c r="J11" s="37"/>
      <c r="K11" s="37"/>
      <c r="L11" s="14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141"/>
      <c r="J12" s="37"/>
      <c r="K12" s="37"/>
      <c r="L12" s="14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39" t="s">
        <v>18</v>
      </c>
      <c r="E13" s="37"/>
      <c r="F13" s="132" t="s">
        <v>19</v>
      </c>
      <c r="G13" s="37"/>
      <c r="H13" s="37"/>
      <c r="I13" s="144" t="s">
        <v>20</v>
      </c>
      <c r="J13" s="132" t="s">
        <v>19</v>
      </c>
      <c r="K13" s="37"/>
      <c r="L13" s="14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21</v>
      </c>
      <c r="E14" s="37"/>
      <c r="F14" s="132" t="s">
        <v>22</v>
      </c>
      <c r="G14" s="37"/>
      <c r="H14" s="37"/>
      <c r="I14" s="144" t="s">
        <v>23</v>
      </c>
      <c r="J14" s="145" t="str">
        <f>'Rekapitulace stavby'!AN8</f>
        <v>3. 4. 2020</v>
      </c>
      <c r="K14" s="37"/>
      <c r="L14" s="14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141"/>
      <c r="J15" s="37"/>
      <c r="K15" s="37"/>
      <c r="L15" s="14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39" t="s">
        <v>25</v>
      </c>
      <c r="E16" s="37"/>
      <c r="F16" s="37"/>
      <c r="G16" s="37"/>
      <c r="H16" s="37"/>
      <c r="I16" s="144" t="s">
        <v>26</v>
      </c>
      <c r="J16" s="132" t="s">
        <v>19</v>
      </c>
      <c r="K16" s="37"/>
      <c r="L16" s="14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4" t="s">
        <v>28</v>
      </c>
      <c r="J17" s="132" t="s">
        <v>19</v>
      </c>
      <c r="K17" s="37"/>
      <c r="L17" s="14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141"/>
      <c r="J18" s="37"/>
      <c r="K18" s="37"/>
      <c r="L18" s="14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39" t="s">
        <v>29</v>
      </c>
      <c r="E19" s="37"/>
      <c r="F19" s="37"/>
      <c r="G19" s="37"/>
      <c r="H19" s="37"/>
      <c r="I19" s="144" t="s">
        <v>26</v>
      </c>
      <c r="J19" s="32" t="str">
        <f>'Rekapitulace stavby'!AN13</f>
        <v>Vyplň údaj</v>
      </c>
      <c r="K19" s="37"/>
      <c r="L19" s="14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4" t="s">
        <v>28</v>
      </c>
      <c r="J20" s="32" t="str">
        <f>'Rekapitulace stavby'!AN14</f>
        <v>Vyplň údaj</v>
      </c>
      <c r="K20" s="37"/>
      <c r="L20" s="14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141"/>
      <c r="J21" s="37"/>
      <c r="K21" s="37"/>
      <c r="L21" s="14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39" t="s">
        <v>31</v>
      </c>
      <c r="E22" s="37"/>
      <c r="F22" s="37"/>
      <c r="G22" s="37"/>
      <c r="H22" s="37"/>
      <c r="I22" s="144" t="s">
        <v>26</v>
      </c>
      <c r="J22" s="132" t="s">
        <v>19</v>
      </c>
      <c r="K22" s="37"/>
      <c r="L22" s="14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4" t="s">
        <v>28</v>
      </c>
      <c r="J23" s="132" t="s">
        <v>19</v>
      </c>
      <c r="K23" s="37"/>
      <c r="L23" s="14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141"/>
      <c r="J24" s="37"/>
      <c r="K24" s="37"/>
      <c r="L24" s="14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39" t="s">
        <v>34</v>
      </c>
      <c r="E25" s="37"/>
      <c r="F25" s="37"/>
      <c r="G25" s="37"/>
      <c r="H25" s="37"/>
      <c r="I25" s="144" t="s">
        <v>26</v>
      </c>
      <c r="J25" s="132" t="s">
        <v>19</v>
      </c>
      <c r="K25" s="37"/>
      <c r="L25" s="14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44" t="s">
        <v>28</v>
      </c>
      <c r="J26" s="132" t="s">
        <v>19</v>
      </c>
      <c r="K26" s="37"/>
      <c r="L26" s="14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141"/>
      <c r="J27" s="37"/>
      <c r="K27" s="37"/>
      <c r="L27" s="14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39" t="s">
        <v>36</v>
      </c>
      <c r="E28" s="37"/>
      <c r="F28" s="37"/>
      <c r="G28" s="37"/>
      <c r="H28" s="37"/>
      <c r="I28" s="141"/>
      <c r="J28" s="37"/>
      <c r="K28" s="37"/>
      <c r="L28" s="14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9"/>
      <c r="J29" s="146"/>
      <c r="K29" s="146"/>
      <c r="L29" s="150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141"/>
      <c r="J30" s="37"/>
      <c r="K30" s="37"/>
      <c r="L30" s="14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2"/>
      <c r="J31" s="151"/>
      <c r="K31" s="151"/>
      <c r="L31" s="14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3" t="s">
        <v>38</v>
      </c>
      <c r="E32" s="37"/>
      <c r="F32" s="37"/>
      <c r="G32" s="37"/>
      <c r="H32" s="37"/>
      <c r="I32" s="141"/>
      <c r="J32" s="154">
        <f>ROUND(J96, 2)</f>
        <v>0</v>
      </c>
      <c r="K32" s="37"/>
      <c r="L32" s="14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2"/>
      <c r="J33" s="151"/>
      <c r="K33" s="151"/>
      <c r="L33" s="14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5" t="s">
        <v>40</v>
      </c>
      <c r="G34" s="37"/>
      <c r="H34" s="37"/>
      <c r="I34" s="156" t="s">
        <v>39</v>
      </c>
      <c r="J34" s="155" t="s">
        <v>41</v>
      </c>
      <c r="K34" s="37"/>
      <c r="L34" s="14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7" t="s">
        <v>42</v>
      </c>
      <c r="E35" s="139" t="s">
        <v>43</v>
      </c>
      <c r="F35" s="158">
        <f>ROUND((SUM(BE96:BE448)),  2)</f>
        <v>0</v>
      </c>
      <c r="G35" s="37"/>
      <c r="H35" s="37"/>
      <c r="I35" s="159">
        <v>0.20999999999999999</v>
      </c>
      <c r="J35" s="158">
        <f>ROUND(((SUM(BE96:BE448))*I35),  2)</f>
        <v>0</v>
      </c>
      <c r="K35" s="37"/>
      <c r="L35" s="14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9" t="s">
        <v>44</v>
      </c>
      <c r="F36" s="158">
        <f>ROUND((SUM(BF96:BF448)),  2)</f>
        <v>0</v>
      </c>
      <c r="G36" s="37"/>
      <c r="H36" s="37"/>
      <c r="I36" s="159">
        <v>0.14999999999999999</v>
      </c>
      <c r="J36" s="158">
        <f>ROUND(((SUM(BF96:BF448))*I36),  2)</f>
        <v>0</v>
      </c>
      <c r="K36" s="37"/>
      <c r="L36" s="14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8">
        <f>ROUND((SUM(BG96:BG448)),  2)</f>
        <v>0</v>
      </c>
      <c r="G37" s="37"/>
      <c r="H37" s="37"/>
      <c r="I37" s="159">
        <v>0.20999999999999999</v>
      </c>
      <c r="J37" s="158">
        <f>0</f>
        <v>0</v>
      </c>
      <c r="K37" s="37"/>
      <c r="L37" s="14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9" t="s">
        <v>46</v>
      </c>
      <c r="F38" s="158">
        <f>ROUND((SUM(BH96:BH448)),  2)</f>
        <v>0</v>
      </c>
      <c r="G38" s="37"/>
      <c r="H38" s="37"/>
      <c r="I38" s="159">
        <v>0.14999999999999999</v>
      </c>
      <c r="J38" s="158">
        <f>0</f>
        <v>0</v>
      </c>
      <c r="K38" s="37"/>
      <c r="L38" s="14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9" t="s">
        <v>47</v>
      </c>
      <c r="F39" s="158">
        <f>ROUND((SUM(BI96:BI448)),  2)</f>
        <v>0</v>
      </c>
      <c r="G39" s="37"/>
      <c r="H39" s="37"/>
      <c r="I39" s="159">
        <v>0</v>
      </c>
      <c r="J39" s="158">
        <f>0</f>
        <v>0</v>
      </c>
      <c r="K39" s="37"/>
      <c r="L39" s="14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141"/>
      <c r="J40" s="37"/>
      <c r="K40" s="37"/>
      <c r="L40" s="14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5"/>
      <c r="J41" s="166">
        <f>SUM(J32:J39)</f>
        <v>0</v>
      </c>
      <c r="K41" s="167"/>
      <c r="L41" s="14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8"/>
      <c r="C42" s="169"/>
      <c r="D42" s="169"/>
      <c r="E42" s="169"/>
      <c r="F42" s="169"/>
      <c r="G42" s="169"/>
      <c r="H42" s="169"/>
      <c r="I42" s="170"/>
      <c r="J42" s="169"/>
      <c r="K42" s="169"/>
      <c r="L42" s="14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71"/>
      <c r="C46" s="172"/>
      <c r="D46" s="172"/>
      <c r="E46" s="172"/>
      <c r="F46" s="172"/>
      <c r="G46" s="172"/>
      <c r="H46" s="172"/>
      <c r="I46" s="173"/>
      <c r="J46" s="172"/>
      <c r="K46" s="172"/>
      <c r="L46" s="142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90</v>
      </c>
      <c r="D47" s="39"/>
      <c r="E47" s="39"/>
      <c r="F47" s="39"/>
      <c r="G47" s="39"/>
      <c r="H47" s="39"/>
      <c r="I47" s="141"/>
      <c r="J47" s="39"/>
      <c r="K47" s="39"/>
      <c r="L47" s="142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141"/>
      <c r="J48" s="39"/>
      <c r="K48" s="39"/>
      <c r="L48" s="142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141"/>
      <c r="J49" s="39"/>
      <c r="K49" s="39"/>
      <c r="L49" s="142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74" t="str">
        <f>E7</f>
        <v>Zpracování PD-rekosntrukce prostor Komerční banky a přilehlých prostor v 1.NP v objektu Radniční 1148</v>
      </c>
      <c r="F50" s="31"/>
      <c r="G50" s="31"/>
      <c r="H50" s="31"/>
      <c r="I50" s="141"/>
      <c r="J50" s="39"/>
      <c r="K50" s="39"/>
      <c r="L50" s="142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86</v>
      </c>
      <c r="D51" s="21"/>
      <c r="E51" s="21"/>
      <c r="F51" s="21"/>
      <c r="G51" s="21"/>
      <c r="H51" s="21"/>
      <c r="I51" s="133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74" t="s">
        <v>87</v>
      </c>
      <c r="F52" s="39"/>
      <c r="G52" s="39"/>
      <c r="H52" s="39"/>
      <c r="I52" s="141"/>
      <c r="J52" s="39"/>
      <c r="K52" s="39"/>
      <c r="L52" s="142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88</v>
      </c>
      <c r="D53" s="39"/>
      <c r="E53" s="39"/>
      <c r="F53" s="39"/>
      <c r="G53" s="39"/>
      <c r="H53" s="39"/>
      <c r="I53" s="141"/>
      <c r="J53" s="39"/>
      <c r="K53" s="39"/>
      <c r="L53" s="142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04_2020 - Zdravotně technické instalace</v>
      </c>
      <c r="F54" s="39"/>
      <c r="G54" s="39"/>
      <c r="H54" s="39"/>
      <c r="I54" s="141"/>
      <c r="J54" s="39"/>
      <c r="K54" s="39"/>
      <c r="L54" s="142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141"/>
      <c r="J55" s="39"/>
      <c r="K55" s="39"/>
      <c r="L55" s="142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144" t="s">
        <v>23</v>
      </c>
      <c r="J56" s="71" t="str">
        <f>IF(J14="","",J14)</f>
        <v>3. 4. 2020</v>
      </c>
      <c r="K56" s="39"/>
      <c r="L56" s="142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141"/>
      <c r="J57" s="39"/>
      <c r="K57" s="39"/>
      <c r="L57" s="142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s.m. Frýdek-Místek</v>
      </c>
      <c r="G58" s="39"/>
      <c r="H58" s="39"/>
      <c r="I58" s="144" t="s">
        <v>31</v>
      </c>
      <c r="J58" s="35" t="str">
        <f>E23</f>
        <v>PPS Kania s.r.o.</v>
      </c>
      <c r="K58" s="39"/>
      <c r="L58" s="142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144" t="s">
        <v>34</v>
      </c>
      <c r="J59" s="35" t="str">
        <f>E26</f>
        <v>Jan Ochodnický</v>
      </c>
      <c r="K59" s="39"/>
      <c r="L59" s="142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141"/>
      <c r="J60" s="39"/>
      <c r="K60" s="39"/>
      <c r="L60" s="142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5" t="s">
        <v>91</v>
      </c>
      <c r="D61" s="176"/>
      <c r="E61" s="176"/>
      <c r="F61" s="176"/>
      <c r="G61" s="176"/>
      <c r="H61" s="176"/>
      <c r="I61" s="177"/>
      <c r="J61" s="178" t="s">
        <v>92</v>
      </c>
      <c r="K61" s="176"/>
      <c r="L61" s="14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141"/>
      <c r="J62" s="39"/>
      <c r="K62" s="39"/>
      <c r="L62" s="142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9" t="s">
        <v>70</v>
      </c>
      <c r="D63" s="39"/>
      <c r="E63" s="39"/>
      <c r="F63" s="39"/>
      <c r="G63" s="39"/>
      <c r="H63" s="39"/>
      <c r="I63" s="141"/>
      <c r="J63" s="101">
        <f>J96</f>
        <v>0</v>
      </c>
      <c r="K63" s="39"/>
      <c r="L63" s="142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93</v>
      </c>
    </row>
    <row r="64" s="9" customFormat="1" ht="24.96" customHeight="1">
      <c r="A64" s="9"/>
      <c r="B64" s="180"/>
      <c r="C64" s="181"/>
      <c r="D64" s="182" t="s">
        <v>94</v>
      </c>
      <c r="E64" s="183"/>
      <c r="F64" s="183"/>
      <c r="G64" s="183"/>
      <c r="H64" s="183"/>
      <c r="I64" s="184"/>
      <c r="J64" s="185">
        <f>J97</f>
        <v>0</v>
      </c>
      <c r="K64" s="181"/>
      <c r="L64" s="18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7"/>
      <c r="C65" s="124"/>
      <c r="D65" s="188" t="s">
        <v>95</v>
      </c>
      <c r="E65" s="189"/>
      <c r="F65" s="189"/>
      <c r="G65" s="189"/>
      <c r="H65" s="189"/>
      <c r="I65" s="190"/>
      <c r="J65" s="191">
        <f>J98</f>
        <v>0</v>
      </c>
      <c r="K65" s="124"/>
      <c r="L65" s="19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7"/>
      <c r="C66" s="124"/>
      <c r="D66" s="188" t="s">
        <v>96</v>
      </c>
      <c r="E66" s="189"/>
      <c r="F66" s="189"/>
      <c r="G66" s="189"/>
      <c r="H66" s="189"/>
      <c r="I66" s="190"/>
      <c r="J66" s="191">
        <f>J103</f>
        <v>0</v>
      </c>
      <c r="K66" s="124"/>
      <c r="L66" s="19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7"/>
      <c r="C67" s="124"/>
      <c r="D67" s="188" t="s">
        <v>97</v>
      </c>
      <c r="E67" s="189"/>
      <c r="F67" s="189"/>
      <c r="G67" s="189"/>
      <c r="H67" s="189"/>
      <c r="I67" s="190"/>
      <c r="J67" s="191">
        <f>J108</f>
        <v>0</v>
      </c>
      <c r="K67" s="124"/>
      <c r="L67" s="19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7"/>
      <c r="C68" s="124"/>
      <c r="D68" s="188" t="s">
        <v>98</v>
      </c>
      <c r="E68" s="189"/>
      <c r="F68" s="189"/>
      <c r="G68" s="189"/>
      <c r="H68" s="189"/>
      <c r="I68" s="190"/>
      <c r="J68" s="191">
        <f>J141</f>
        <v>0</v>
      </c>
      <c r="K68" s="124"/>
      <c r="L68" s="19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80"/>
      <c r="C69" s="181"/>
      <c r="D69" s="182" t="s">
        <v>99</v>
      </c>
      <c r="E69" s="183"/>
      <c r="F69" s="183"/>
      <c r="G69" s="183"/>
      <c r="H69" s="183"/>
      <c r="I69" s="184"/>
      <c r="J69" s="185">
        <f>J158</f>
        <v>0</v>
      </c>
      <c r="K69" s="181"/>
      <c r="L69" s="186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7"/>
      <c r="C70" s="124"/>
      <c r="D70" s="188" t="s">
        <v>100</v>
      </c>
      <c r="E70" s="189"/>
      <c r="F70" s="189"/>
      <c r="G70" s="189"/>
      <c r="H70" s="189"/>
      <c r="I70" s="190"/>
      <c r="J70" s="191">
        <f>J159</f>
        <v>0</v>
      </c>
      <c r="K70" s="124"/>
      <c r="L70" s="19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7"/>
      <c r="C71" s="124"/>
      <c r="D71" s="188" t="s">
        <v>101</v>
      </c>
      <c r="E71" s="189"/>
      <c r="F71" s="189"/>
      <c r="G71" s="189"/>
      <c r="H71" s="189"/>
      <c r="I71" s="190"/>
      <c r="J71" s="191">
        <f>J230</f>
        <v>0</v>
      </c>
      <c r="K71" s="124"/>
      <c r="L71" s="192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7"/>
      <c r="C72" s="124"/>
      <c r="D72" s="188" t="s">
        <v>102</v>
      </c>
      <c r="E72" s="189"/>
      <c r="F72" s="189"/>
      <c r="G72" s="189"/>
      <c r="H72" s="189"/>
      <c r="I72" s="190"/>
      <c r="J72" s="191">
        <f>J321</f>
        <v>0</v>
      </c>
      <c r="K72" s="124"/>
      <c r="L72" s="192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7"/>
      <c r="C73" s="124"/>
      <c r="D73" s="188" t="s">
        <v>103</v>
      </c>
      <c r="E73" s="189"/>
      <c r="F73" s="189"/>
      <c r="G73" s="189"/>
      <c r="H73" s="189"/>
      <c r="I73" s="190"/>
      <c r="J73" s="191">
        <f>J416</f>
        <v>0</v>
      </c>
      <c r="K73" s="124"/>
      <c r="L73" s="192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7"/>
      <c r="C74" s="124"/>
      <c r="D74" s="188" t="s">
        <v>104</v>
      </c>
      <c r="E74" s="189"/>
      <c r="F74" s="189"/>
      <c r="G74" s="189"/>
      <c r="H74" s="189"/>
      <c r="I74" s="190"/>
      <c r="J74" s="191">
        <f>J432</f>
        <v>0</v>
      </c>
      <c r="K74" s="124"/>
      <c r="L74" s="192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7"/>
      <c r="B75" s="38"/>
      <c r="C75" s="39"/>
      <c r="D75" s="39"/>
      <c r="E75" s="39"/>
      <c r="F75" s="39"/>
      <c r="G75" s="39"/>
      <c r="H75" s="39"/>
      <c r="I75" s="141"/>
      <c r="J75" s="39"/>
      <c r="K75" s="39"/>
      <c r="L75" s="142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58"/>
      <c r="C76" s="59"/>
      <c r="D76" s="59"/>
      <c r="E76" s="59"/>
      <c r="F76" s="59"/>
      <c r="G76" s="59"/>
      <c r="H76" s="59"/>
      <c r="I76" s="170"/>
      <c r="J76" s="59"/>
      <c r="K76" s="59"/>
      <c r="L76" s="14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80" s="2" customFormat="1" ht="6.96" customHeight="1">
      <c r="A80" s="37"/>
      <c r="B80" s="60"/>
      <c r="C80" s="61"/>
      <c r="D80" s="61"/>
      <c r="E80" s="61"/>
      <c r="F80" s="61"/>
      <c r="G80" s="61"/>
      <c r="H80" s="61"/>
      <c r="I80" s="173"/>
      <c r="J80" s="61"/>
      <c r="K80" s="61"/>
      <c r="L80" s="142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4.96" customHeight="1">
      <c r="A81" s="37"/>
      <c r="B81" s="38"/>
      <c r="C81" s="22" t="s">
        <v>105</v>
      </c>
      <c r="D81" s="39"/>
      <c r="E81" s="39"/>
      <c r="F81" s="39"/>
      <c r="G81" s="39"/>
      <c r="H81" s="39"/>
      <c r="I81" s="141"/>
      <c r="J81" s="39"/>
      <c r="K81" s="39"/>
      <c r="L81" s="14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141"/>
      <c r="J82" s="39"/>
      <c r="K82" s="39"/>
      <c r="L82" s="14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16</v>
      </c>
      <c r="D83" s="39"/>
      <c r="E83" s="39"/>
      <c r="F83" s="39"/>
      <c r="G83" s="39"/>
      <c r="H83" s="39"/>
      <c r="I83" s="141"/>
      <c r="J83" s="39"/>
      <c r="K83" s="39"/>
      <c r="L83" s="14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6.5" customHeight="1">
      <c r="A84" s="37"/>
      <c r="B84" s="38"/>
      <c r="C84" s="39"/>
      <c r="D84" s="39"/>
      <c r="E84" s="174" t="str">
        <f>E7</f>
        <v>Zpracování PD-rekosntrukce prostor Komerční banky a přilehlých prostor v 1.NP v objektu Radniční 1148</v>
      </c>
      <c r="F84" s="31"/>
      <c r="G84" s="31"/>
      <c r="H84" s="31"/>
      <c r="I84" s="141"/>
      <c r="J84" s="39"/>
      <c r="K84" s="39"/>
      <c r="L84" s="14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" customFormat="1" ht="12" customHeight="1">
      <c r="B85" s="20"/>
      <c r="C85" s="31" t="s">
        <v>86</v>
      </c>
      <c r="D85" s="21"/>
      <c r="E85" s="21"/>
      <c r="F85" s="21"/>
      <c r="G85" s="21"/>
      <c r="H85" s="21"/>
      <c r="I85" s="133"/>
      <c r="J85" s="21"/>
      <c r="K85" s="21"/>
      <c r="L85" s="19"/>
    </row>
    <row r="86" s="2" customFormat="1" ht="16.5" customHeight="1">
      <c r="A86" s="37"/>
      <c r="B86" s="38"/>
      <c r="C86" s="39"/>
      <c r="D86" s="39"/>
      <c r="E86" s="174" t="s">
        <v>87</v>
      </c>
      <c r="F86" s="39"/>
      <c r="G86" s="39"/>
      <c r="H86" s="39"/>
      <c r="I86" s="141"/>
      <c r="J86" s="39"/>
      <c r="K86" s="39"/>
      <c r="L86" s="14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88</v>
      </c>
      <c r="D87" s="39"/>
      <c r="E87" s="39"/>
      <c r="F87" s="39"/>
      <c r="G87" s="39"/>
      <c r="H87" s="39"/>
      <c r="I87" s="141"/>
      <c r="J87" s="39"/>
      <c r="K87" s="39"/>
      <c r="L87" s="14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6.5" customHeight="1">
      <c r="A88" s="37"/>
      <c r="B88" s="38"/>
      <c r="C88" s="39"/>
      <c r="D88" s="39"/>
      <c r="E88" s="68" t="str">
        <f>E11</f>
        <v>04_2020 - Zdravotně technické instalace</v>
      </c>
      <c r="F88" s="39"/>
      <c r="G88" s="39"/>
      <c r="H88" s="39"/>
      <c r="I88" s="141"/>
      <c r="J88" s="39"/>
      <c r="K88" s="39"/>
      <c r="L88" s="14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6.96" customHeight="1">
      <c r="A89" s="37"/>
      <c r="B89" s="38"/>
      <c r="C89" s="39"/>
      <c r="D89" s="39"/>
      <c r="E89" s="39"/>
      <c r="F89" s="39"/>
      <c r="G89" s="39"/>
      <c r="H89" s="39"/>
      <c r="I89" s="141"/>
      <c r="J89" s="39"/>
      <c r="K89" s="39"/>
      <c r="L89" s="14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2" customHeight="1">
      <c r="A90" s="37"/>
      <c r="B90" s="38"/>
      <c r="C90" s="31" t="s">
        <v>21</v>
      </c>
      <c r="D90" s="39"/>
      <c r="E90" s="39"/>
      <c r="F90" s="26" t="str">
        <f>F14</f>
        <v xml:space="preserve"> </v>
      </c>
      <c r="G90" s="39"/>
      <c r="H90" s="39"/>
      <c r="I90" s="144" t="s">
        <v>23</v>
      </c>
      <c r="J90" s="71" t="str">
        <f>IF(J14="","",J14)</f>
        <v>3. 4. 2020</v>
      </c>
      <c r="K90" s="39"/>
      <c r="L90" s="14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6.96" customHeight="1">
      <c r="A91" s="37"/>
      <c r="B91" s="38"/>
      <c r="C91" s="39"/>
      <c r="D91" s="39"/>
      <c r="E91" s="39"/>
      <c r="F91" s="39"/>
      <c r="G91" s="39"/>
      <c r="H91" s="39"/>
      <c r="I91" s="141"/>
      <c r="J91" s="39"/>
      <c r="K91" s="39"/>
      <c r="L91" s="14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25</v>
      </c>
      <c r="D92" s="39"/>
      <c r="E92" s="39"/>
      <c r="F92" s="26" t="str">
        <f>E17</f>
        <v>s.m. Frýdek-Místek</v>
      </c>
      <c r="G92" s="39"/>
      <c r="H92" s="39"/>
      <c r="I92" s="144" t="s">
        <v>31</v>
      </c>
      <c r="J92" s="35" t="str">
        <f>E23</f>
        <v>PPS Kania s.r.o.</v>
      </c>
      <c r="K92" s="39"/>
      <c r="L92" s="14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29</v>
      </c>
      <c r="D93" s="39"/>
      <c r="E93" s="39"/>
      <c r="F93" s="26" t="str">
        <f>IF(E20="","",E20)</f>
        <v>Vyplň údaj</v>
      </c>
      <c r="G93" s="39"/>
      <c r="H93" s="39"/>
      <c r="I93" s="144" t="s">
        <v>34</v>
      </c>
      <c r="J93" s="35" t="str">
        <f>E26</f>
        <v>Jan Ochodnický</v>
      </c>
      <c r="K93" s="39"/>
      <c r="L93" s="14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0.32" customHeight="1">
      <c r="A94" s="37"/>
      <c r="B94" s="38"/>
      <c r="C94" s="39"/>
      <c r="D94" s="39"/>
      <c r="E94" s="39"/>
      <c r="F94" s="39"/>
      <c r="G94" s="39"/>
      <c r="H94" s="39"/>
      <c r="I94" s="141"/>
      <c r="J94" s="39"/>
      <c r="K94" s="39"/>
      <c r="L94" s="14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11" customFormat="1" ht="29.28" customHeight="1">
      <c r="A95" s="193"/>
      <c r="B95" s="194"/>
      <c r="C95" s="195" t="s">
        <v>106</v>
      </c>
      <c r="D95" s="196" t="s">
        <v>57</v>
      </c>
      <c r="E95" s="196" t="s">
        <v>53</v>
      </c>
      <c r="F95" s="196" t="s">
        <v>54</v>
      </c>
      <c r="G95" s="196" t="s">
        <v>107</v>
      </c>
      <c r="H95" s="196" t="s">
        <v>108</v>
      </c>
      <c r="I95" s="197" t="s">
        <v>109</v>
      </c>
      <c r="J95" s="196" t="s">
        <v>92</v>
      </c>
      <c r="K95" s="198" t="s">
        <v>110</v>
      </c>
      <c r="L95" s="199"/>
      <c r="M95" s="91" t="s">
        <v>19</v>
      </c>
      <c r="N95" s="92" t="s">
        <v>42</v>
      </c>
      <c r="O95" s="92" t="s">
        <v>111</v>
      </c>
      <c r="P95" s="92" t="s">
        <v>112</v>
      </c>
      <c r="Q95" s="92" t="s">
        <v>113</v>
      </c>
      <c r="R95" s="92" t="s">
        <v>114</v>
      </c>
      <c r="S95" s="92" t="s">
        <v>115</v>
      </c>
      <c r="T95" s="93" t="s">
        <v>116</v>
      </c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</row>
    <row r="96" s="2" customFormat="1" ht="22.8" customHeight="1">
      <c r="A96" s="37"/>
      <c r="B96" s="38"/>
      <c r="C96" s="98" t="s">
        <v>117</v>
      </c>
      <c r="D96" s="39"/>
      <c r="E96" s="39"/>
      <c r="F96" s="39"/>
      <c r="G96" s="39"/>
      <c r="H96" s="39"/>
      <c r="I96" s="141"/>
      <c r="J96" s="200">
        <f>BK96</f>
        <v>0</v>
      </c>
      <c r="K96" s="39"/>
      <c r="L96" s="43"/>
      <c r="M96" s="94"/>
      <c r="N96" s="201"/>
      <c r="O96" s="95"/>
      <c r="P96" s="202">
        <f>P97+P158</f>
        <v>0</v>
      </c>
      <c r="Q96" s="95"/>
      <c r="R96" s="202">
        <f>R97+R158</f>
        <v>0.69758999999999993</v>
      </c>
      <c r="S96" s="95"/>
      <c r="T96" s="203">
        <f>T97+T158</f>
        <v>0.47484999999999999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71</v>
      </c>
      <c r="AU96" s="16" t="s">
        <v>93</v>
      </c>
      <c r="BK96" s="204">
        <f>BK97+BK158</f>
        <v>0</v>
      </c>
    </row>
    <row r="97" s="12" customFormat="1" ht="25.92" customHeight="1">
      <c r="A97" s="12"/>
      <c r="B97" s="205"/>
      <c r="C97" s="206"/>
      <c r="D97" s="207" t="s">
        <v>71</v>
      </c>
      <c r="E97" s="208" t="s">
        <v>118</v>
      </c>
      <c r="F97" s="208" t="s">
        <v>119</v>
      </c>
      <c r="G97" s="206"/>
      <c r="H97" s="206"/>
      <c r="I97" s="209"/>
      <c r="J97" s="210">
        <f>BK97</f>
        <v>0</v>
      </c>
      <c r="K97" s="206"/>
      <c r="L97" s="211"/>
      <c r="M97" s="212"/>
      <c r="N97" s="213"/>
      <c r="O97" s="213"/>
      <c r="P97" s="214">
        <f>P98+P103+P108+P141</f>
        <v>0</v>
      </c>
      <c r="Q97" s="213"/>
      <c r="R97" s="214">
        <f>R98+R103+R108+R141</f>
        <v>0.47716000000000003</v>
      </c>
      <c r="S97" s="213"/>
      <c r="T97" s="215">
        <f>T98+T103+T108+T141</f>
        <v>0.38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6" t="s">
        <v>78</v>
      </c>
      <c r="AT97" s="217" t="s">
        <v>71</v>
      </c>
      <c r="AU97" s="217" t="s">
        <v>72</v>
      </c>
      <c r="AY97" s="216" t="s">
        <v>120</v>
      </c>
      <c r="BK97" s="218">
        <f>BK98+BK103+BK108+BK141</f>
        <v>0</v>
      </c>
    </row>
    <row r="98" s="12" customFormat="1" ht="22.8" customHeight="1">
      <c r="A98" s="12"/>
      <c r="B98" s="205"/>
      <c r="C98" s="206"/>
      <c r="D98" s="207" t="s">
        <v>71</v>
      </c>
      <c r="E98" s="219" t="s">
        <v>121</v>
      </c>
      <c r="F98" s="219" t="s">
        <v>122</v>
      </c>
      <c r="G98" s="206"/>
      <c r="H98" s="206"/>
      <c r="I98" s="209"/>
      <c r="J98" s="220">
        <f>BK98</f>
        <v>0</v>
      </c>
      <c r="K98" s="206"/>
      <c r="L98" s="211"/>
      <c r="M98" s="212"/>
      <c r="N98" s="213"/>
      <c r="O98" s="213"/>
      <c r="P98" s="214">
        <f>SUM(P99:P102)</f>
        <v>0</v>
      </c>
      <c r="Q98" s="213"/>
      <c r="R98" s="214">
        <f>SUM(R99:R102)</f>
        <v>0.15984000000000001</v>
      </c>
      <c r="S98" s="213"/>
      <c r="T98" s="215">
        <f>SUM(T99:T102)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6" t="s">
        <v>78</v>
      </c>
      <c r="AT98" s="217" t="s">
        <v>71</v>
      </c>
      <c r="AU98" s="217" t="s">
        <v>78</v>
      </c>
      <c r="AY98" s="216" t="s">
        <v>120</v>
      </c>
      <c r="BK98" s="218">
        <f>SUM(BK99:BK102)</f>
        <v>0</v>
      </c>
    </row>
    <row r="99" s="2" customFormat="1" ht="16.5" customHeight="1">
      <c r="A99" s="37"/>
      <c r="B99" s="38"/>
      <c r="C99" s="221" t="s">
        <v>78</v>
      </c>
      <c r="D99" s="221" t="s">
        <v>123</v>
      </c>
      <c r="E99" s="222" t="s">
        <v>124</v>
      </c>
      <c r="F99" s="223" t="s">
        <v>125</v>
      </c>
      <c r="G99" s="224" t="s">
        <v>126</v>
      </c>
      <c r="H99" s="225">
        <v>3</v>
      </c>
      <c r="I99" s="226"/>
      <c r="J99" s="227">
        <f>ROUND(I99*H99,2)</f>
        <v>0</v>
      </c>
      <c r="K99" s="223" t="s">
        <v>127</v>
      </c>
      <c r="L99" s="43"/>
      <c r="M99" s="228" t="s">
        <v>19</v>
      </c>
      <c r="N99" s="229" t="s">
        <v>43</v>
      </c>
      <c r="O99" s="83"/>
      <c r="P99" s="230">
        <f>O99*H99</f>
        <v>0</v>
      </c>
      <c r="Q99" s="230">
        <v>0.053280000000000001</v>
      </c>
      <c r="R99" s="230">
        <f>Q99*H99</f>
        <v>0.15984000000000001</v>
      </c>
      <c r="S99" s="230">
        <v>0</v>
      </c>
      <c r="T99" s="231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32" t="s">
        <v>121</v>
      </c>
      <c r="AT99" s="232" t="s">
        <v>123</v>
      </c>
      <c r="AU99" s="232" t="s">
        <v>80</v>
      </c>
      <c r="AY99" s="16" t="s">
        <v>120</v>
      </c>
      <c r="BE99" s="233">
        <f>IF(N99="základní",J99,0)</f>
        <v>0</v>
      </c>
      <c r="BF99" s="233">
        <f>IF(N99="snížená",J99,0)</f>
        <v>0</v>
      </c>
      <c r="BG99" s="233">
        <f>IF(N99="zákl. přenesená",J99,0)</f>
        <v>0</v>
      </c>
      <c r="BH99" s="233">
        <f>IF(N99="sníž. přenesená",J99,0)</f>
        <v>0</v>
      </c>
      <c r="BI99" s="233">
        <f>IF(N99="nulová",J99,0)</f>
        <v>0</v>
      </c>
      <c r="BJ99" s="16" t="s">
        <v>78</v>
      </c>
      <c r="BK99" s="233">
        <f>ROUND(I99*H99,2)</f>
        <v>0</v>
      </c>
      <c r="BL99" s="16" t="s">
        <v>121</v>
      </c>
      <c r="BM99" s="232" t="s">
        <v>128</v>
      </c>
    </row>
    <row r="100" s="2" customFormat="1">
      <c r="A100" s="37"/>
      <c r="B100" s="38"/>
      <c r="C100" s="39"/>
      <c r="D100" s="234" t="s">
        <v>129</v>
      </c>
      <c r="E100" s="39"/>
      <c r="F100" s="235" t="s">
        <v>130</v>
      </c>
      <c r="G100" s="39"/>
      <c r="H100" s="39"/>
      <c r="I100" s="141"/>
      <c r="J100" s="39"/>
      <c r="K100" s="39"/>
      <c r="L100" s="43"/>
      <c r="M100" s="236"/>
      <c r="N100" s="237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129</v>
      </c>
      <c r="AU100" s="16" t="s">
        <v>80</v>
      </c>
    </row>
    <row r="101" s="2" customFormat="1">
      <c r="A101" s="37"/>
      <c r="B101" s="38"/>
      <c r="C101" s="39"/>
      <c r="D101" s="234" t="s">
        <v>131</v>
      </c>
      <c r="E101" s="39"/>
      <c r="F101" s="238" t="s">
        <v>132</v>
      </c>
      <c r="G101" s="39"/>
      <c r="H101" s="39"/>
      <c r="I101" s="141"/>
      <c r="J101" s="39"/>
      <c r="K101" s="39"/>
      <c r="L101" s="43"/>
      <c r="M101" s="236"/>
      <c r="N101" s="237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131</v>
      </c>
      <c r="AU101" s="16" t="s">
        <v>80</v>
      </c>
    </row>
    <row r="102" s="13" customFormat="1">
      <c r="A102" s="13"/>
      <c r="B102" s="239"/>
      <c r="C102" s="240"/>
      <c r="D102" s="234" t="s">
        <v>133</v>
      </c>
      <c r="E102" s="241" t="s">
        <v>19</v>
      </c>
      <c r="F102" s="242" t="s">
        <v>134</v>
      </c>
      <c r="G102" s="240"/>
      <c r="H102" s="243">
        <v>3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9" t="s">
        <v>133</v>
      </c>
      <c r="AU102" s="249" t="s">
        <v>80</v>
      </c>
      <c r="AV102" s="13" t="s">
        <v>80</v>
      </c>
      <c r="AW102" s="13" t="s">
        <v>33</v>
      </c>
      <c r="AX102" s="13" t="s">
        <v>78</v>
      </c>
      <c r="AY102" s="249" t="s">
        <v>120</v>
      </c>
    </row>
    <row r="103" s="12" customFormat="1" ht="22.8" customHeight="1">
      <c r="A103" s="12"/>
      <c r="B103" s="205"/>
      <c r="C103" s="206"/>
      <c r="D103" s="207" t="s">
        <v>71</v>
      </c>
      <c r="E103" s="219" t="s">
        <v>135</v>
      </c>
      <c r="F103" s="219" t="s">
        <v>136</v>
      </c>
      <c r="G103" s="206"/>
      <c r="H103" s="206"/>
      <c r="I103" s="209"/>
      <c r="J103" s="220">
        <f>BK103</f>
        <v>0</v>
      </c>
      <c r="K103" s="206"/>
      <c r="L103" s="211"/>
      <c r="M103" s="212"/>
      <c r="N103" s="213"/>
      <c r="O103" s="213"/>
      <c r="P103" s="214">
        <f>SUM(P104:P107)</f>
        <v>0</v>
      </c>
      <c r="Q103" s="213"/>
      <c r="R103" s="214">
        <f>SUM(R104:R107)</f>
        <v>0.13200000000000001</v>
      </c>
      <c r="S103" s="213"/>
      <c r="T103" s="215">
        <f>SUM(T104:T107)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6" t="s">
        <v>78</v>
      </c>
      <c r="AT103" s="217" t="s">
        <v>71</v>
      </c>
      <c r="AU103" s="217" t="s">
        <v>78</v>
      </c>
      <c r="AY103" s="216" t="s">
        <v>120</v>
      </c>
      <c r="BK103" s="218">
        <f>SUM(BK104:BK107)</f>
        <v>0</v>
      </c>
    </row>
    <row r="104" s="2" customFormat="1" ht="16.5" customHeight="1">
      <c r="A104" s="37"/>
      <c r="B104" s="38"/>
      <c r="C104" s="221" t="s">
        <v>80</v>
      </c>
      <c r="D104" s="221" t="s">
        <v>123</v>
      </c>
      <c r="E104" s="222" t="s">
        <v>137</v>
      </c>
      <c r="F104" s="223" t="s">
        <v>138</v>
      </c>
      <c r="G104" s="224" t="s">
        <v>139</v>
      </c>
      <c r="H104" s="225">
        <v>3.2999999999999998</v>
      </c>
      <c r="I104" s="226"/>
      <c r="J104" s="227">
        <f>ROUND(I104*H104,2)</f>
        <v>0</v>
      </c>
      <c r="K104" s="223" t="s">
        <v>140</v>
      </c>
      <c r="L104" s="43"/>
      <c r="M104" s="228" t="s">
        <v>19</v>
      </c>
      <c r="N104" s="229" t="s">
        <v>43</v>
      </c>
      <c r="O104" s="83"/>
      <c r="P104" s="230">
        <f>O104*H104</f>
        <v>0</v>
      </c>
      <c r="Q104" s="230">
        <v>0.040000000000000001</v>
      </c>
      <c r="R104" s="230">
        <f>Q104*H104</f>
        <v>0.13200000000000001</v>
      </c>
      <c r="S104" s="230">
        <v>0</v>
      </c>
      <c r="T104" s="231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32" t="s">
        <v>121</v>
      </c>
      <c r="AT104" s="232" t="s">
        <v>123</v>
      </c>
      <c r="AU104" s="232" t="s">
        <v>80</v>
      </c>
      <c r="AY104" s="16" t="s">
        <v>120</v>
      </c>
      <c r="BE104" s="233">
        <f>IF(N104="základní",J104,0)</f>
        <v>0</v>
      </c>
      <c r="BF104" s="233">
        <f>IF(N104="snížená",J104,0)</f>
        <v>0</v>
      </c>
      <c r="BG104" s="233">
        <f>IF(N104="zákl. přenesená",J104,0)</f>
        <v>0</v>
      </c>
      <c r="BH104" s="233">
        <f>IF(N104="sníž. přenesená",J104,0)</f>
        <v>0</v>
      </c>
      <c r="BI104" s="233">
        <f>IF(N104="nulová",J104,0)</f>
        <v>0</v>
      </c>
      <c r="BJ104" s="16" t="s">
        <v>78</v>
      </c>
      <c r="BK104" s="233">
        <f>ROUND(I104*H104,2)</f>
        <v>0</v>
      </c>
      <c r="BL104" s="16" t="s">
        <v>121</v>
      </c>
      <c r="BM104" s="232" t="s">
        <v>141</v>
      </c>
    </row>
    <row r="105" s="2" customFormat="1">
      <c r="A105" s="37"/>
      <c r="B105" s="38"/>
      <c r="C105" s="39"/>
      <c r="D105" s="234" t="s">
        <v>129</v>
      </c>
      <c r="E105" s="39"/>
      <c r="F105" s="235" t="s">
        <v>142</v>
      </c>
      <c r="G105" s="39"/>
      <c r="H105" s="39"/>
      <c r="I105" s="141"/>
      <c r="J105" s="39"/>
      <c r="K105" s="39"/>
      <c r="L105" s="43"/>
      <c r="M105" s="236"/>
      <c r="N105" s="237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129</v>
      </c>
      <c r="AU105" s="16" t="s">
        <v>80</v>
      </c>
    </row>
    <row r="106" s="2" customFormat="1">
      <c r="A106" s="37"/>
      <c r="B106" s="38"/>
      <c r="C106" s="39"/>
      <c r="D106" s="234" t="s">
        <v>131</v>
      </c>
      <c r="E106" s="39"/>
      <c r="F106" s="238" t="s">
        <v>132</v>
      </c>
      <c r="G106" s="39"/>
      <c r="H106" s="39"/>
      <c r="I106" s="141"/>
      <c r="J106" s="39"/>
      <c r="K106" s="39"/>
      <c r="L106" s="43"/>
      <c r="M106" s="236"/>
      <c r="N106" s="237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131</v>
      </c>
      <c r="AU106" s="16" t="s">
        <v>80</v>
      </c>
    </row>
    <row r="107" s="13" customFormat="1">
      <c r="A107" s="13"/>
      <c r="B107" s="239"/>
      <c r="C107" s="240"/>
      <c r="D107" s="234" t="s">
        <v>133</v>
      </c>
      <c r="E107" s="241" t="s">
        <v>19</v>
      </c>
      <c r="F107" s="242" t="s">
        <v>143</v>
      </c>
      <c r="G107" s="240"/>
      <c r="H107" s="243">
        <v>3.2999999999999998</v>
      </c>
      <c r="I107" s="244"/>
      <c r="J107" s="240"/>
      <c r="K107" s="240"/>
      <c r="L107" s="245"/>
      <c r="M107" s="246"/>
      <c r="N107" s="247"/>
      <c r="O107" s="247"/>
      <c r="P107" s="247"/>
      <c r="Q107" s="247"/>
      <c r="R107" s="247"/>
      <c r="S107" s="247"/>
      <c r="T107" s="24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9" t="s">
        <v>133</v>
      </c>
      <c r="AU107" s="249" t="s">
        <v>80</v>
      </c>
      <c r="AV107" s="13" t="s">
        <v>80</v>
      </c>
      <c r="AW107" s="13" t="s">
        <v>33</v>
      </c>
      <c r="AX107" s="13" t="s">
        <v>78</v>
      </c>
      <c r="AY107" s="249" t="s">
        <v>120</v>
      </c>
    </row>
    <row r="108" s="12" customFormat="1" ht="22.8" customHeight="1">
      <c r="A108" s="12"/>
      <c r="B108" s="205"/>
      <c r="C108" s="206"/>
      <c r="D108" s="207" t="s">
        <v>71</v>
      </c>
      <c r="E108" s="219" t="s">
        <v>144</v>
      </c>
      <c r="F108" s="219" t="s">
        <v>145</v>
      </c>
      <c r="G108" s="206"/>
      <c r="H108" s="206"/>
      <c r="I108" s="209"/>
      <c r="J108" s="220">
        <f>BK108</f>
        <v>0</v>
      </c>
      <c r="K108" s="206"/>
      <c r="L108" s="211"/>
      <c r="M108" s="212"/>
      <c r="N108" s="213"/>
      <c r="O108" s="213"/>
      <c r="P108" s="214">
        <f>SUM(P109:P140)</f>
        <v>0</v>
      </c>
      <c r="Q108" s="213"/>
      <c r="R108" s="214">
        <f>SUM(R109:R140)</f>
        <v>0.18532000000000001</v>
      </c>
      <c r="S108" s="213"/>
      <c r="T108" s="215">
        <f>SUM(T109:T140)</f>
        <v>0.38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6" t="s">
        <v>78</v>
      </c>
      <c r="AT108" s="217" t="s">
        <v>71</v>
      </c>
      <c r="AU108" s="217" t="s">
        <v>78</v>
      </c>
      <c r="AY108" s="216" t="s">
        <v>120</v>
      </c>
      <c r="BK108" s="218">
        <f>SUM(BK109:BK140)</f>
        <v>0</v>
      </c>
    </row>
    <row r="109" s="2" customFormat="1" ht="16.5" customHeight="1">
      <c r="A109" s="37"/>
      <c r="B109" s="38"/>
      <c r="C109" s="221" t="s">
        <v>134</v>
      </c>
      <c r="D109" s="221" t="s">
        <v>123</v>
      </c>
      <c r="E109" s="222" t="s">
        <v>146</v>
      </c>
      <c r="F109" s="223" t="s">
        <v>147</v>
      </c>
      <c r="G109" s="224" t="s">
        <v>126</v>
      </c>
      <c r="H109" s="225">
        <v>41</v>
      </c>
      <c r="I109" s="226"/>
      <c r="J109" s="227">
        <f>ROUND(I109*H109,2)</f>
        <v>0</v>
      </c>
      <c r="K109" s="223" t="s">
        <v>127</v>
      </c>
      <c r="L109" s="43"/>
      <c r="M109" s="228" t="s">
        <v>19</v>
      </c>
      <c r="N109" s="229" t="s">
        <v>43</v>
      </c>
      <c r="O109" s="83"/>
      <c r="P109" s="230">
        <f>O109*H109</f>
        <v>0</v>
      </c>
      <c r="Q109" s="230">
        <v>0.0044200000000000003</v>
      </c>
      <c r="R109" s="230">
        <f>Q109*H109</f>
        <v>0.18122000000000002</v>
      </c>
      <c r="S109" s="230">
        <v>0</v>
      </c>
      <c r="T109" s="231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32" t="s">
        <v>121</v>
      </c>
      <c r="AT109" s="232" t="s">
        <v>123</v>
      </c>
      <c r="AU109" s="232" t="s">
        <v>80</v>
      </c>
      <c r="AY109" s="16" t="s">
        <v>120</v>
      </c>
      <c r="BE109" s="233">
        <f>IF(N109="základní",J109,0)</f>
        <v>0</v>
      </c>
      <c r="BF109" s="233">
        <f>IF(N109="snížená",J109,0)</f>
        <v>0</v>
      </c>
      <c r="BG109" s="233">
        <f>IF(N109="zákl. přenesená",J109,0)</f>
        <v>0</v>
      </c>
      <c r="BH109" s="233">
        <f>IF(N109="sníž. přenesená",J109,0)</f>
        <v>0</v>
      </c>
      <c r="BI109" s="233">
        <f>IF(N109="nulová",J109,0)</f>
        <v>0</v>
      </c>
      <c r="BJ109" s="16" t="s">
        <v>78</v>
      </c>
      <c r="BK109" s="233">
        <f>ROUND(I109*H109,2)</f>
        <v>0</v>
      </c>
      <c r="BL109" s="16" t="s">
        <v>121</v>
      </c>
      <c r="BM109" s="232" t="s">
        <v>148</v>
      </c>
    </row>
    <row r="110" s="2" customFormat="1">
      <c r="A110" s="37"/>
      <c r="B110" s="38"/>
      <c r="C110" s="39"/>
      <c r="D110" s="234" t="s">
        <v>129</v>
      </c>
      <c r="E110" s="39"/>
      <c r="F110" s="235" t="s">
        <v>149</v>
      </c>
      <c r="G110" s="39"/>
      <c r="H110" s="39"/>
      <c r="I110" s="141"/>
      <c r="J110" s="39"/>
      <c r="K110" s="39"/>
      <c r="L110" s="43"/>
      <c r="M110" s="236"/>
      <c r="N110" s="237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129</v>
      </c>
      <c r="AU110" s="16" t="s">
        <v>80</v>
      </c>
    </row>
    <row r="111" s="2" customFormat="1">
      <c r="A111" s="37"/>
      <c r="B111" s="38"/>
      <c r="C111" s="39"/>
      <c r="D111" s="234" t="s">
        <v>131</v>
      </c>
      <c r="E111" s="39"/>
      <c r="F111" s="238" t="s">
        <v>132</v>
      </c>
      <c r="G111" s="39"/>
      <c r="H111" s="39"/>
      <c r="I111" s="141"/>
      <c r="J111" s="39"/>
      <c r="K111" s="39"/>
      <c r="L111" s="43"/>
      <c r="M111" s="236"/>
      <c r="N111" s="237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131</v>
      </c>
      <c r="AU111" s="16" t="s">
        <v>80</v>
      </c>
    </row>
    <row r="112" s="13" customFormat="1">
      <c r="A112" s="13"/>
      <c r="B112" s="239"/>
      <c r="C112" s="240"/>
      <c r="D112" s="234" t="s">
        <v>133</v>
      </c>
      <c r="E112" s="241" t="s">
        <v>19</v>
      </c>
      <c r="F112" s="242" t="s">
        <v>150</v>
      </c>
      <c r="G112" s="240"/>
      <c r="H112" s="243">
        <v>41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9" t="s">
        <v>133</v>
      </c>
      <c r="AU112" s="249" t="s">
        <v>80</v>
      </c>
      <c r="AV112" s="13" t="s">
        <v>80</v>
      </c>
      <c r="AW112" s="13" t="s">
        <v>33</v>
      </c>
      <c r="AX112" s="13" t="s">
        <v>78</v>
      </c>
      <c r="AY112" s="249" t="s">
        <v>120</v>
      </c>
    </row>
    <row r="113" s="2" customFormat="1" ht="16.5" customHeight="1">
      <c r="A113" s="37"/>
      <c r="B113" s="38"/>
      <c r="C113" s="250" t="s">
        <v>121</v>
      </c>
      <c r="D113" s="250" t="s">
        <v>151</v>
      </c>
      <c r="E113" s="251" t="s">
        <v>152</v>
      </c>
      <c r="F113" s="252" t="s">
        <v>153</v>
      </c>
      <c r="G113" s="253" t="s">
        <v>126</v>
      </c>
      <c r="H113" s="254">
        <v>41</v>
      </c>
      <c r="I113" s="255"/>
      <c r="J113" s="256">
        <f>ROUND(I113*H113,2)</f>
        <v>0</v>
      </c>
      <c r="K113" s="252" t="s">
        <v>140</v>
      </c>
      <c r="L113" s="257"/>
      <c r="M113" s="258" t="s">
        <v>19</v>
      </c>
      <c r="N113" s="259" t="s">
        <v>43</v>
      </c>
      <c r="O113" s="83"/>
      <c r="P113" s="230">
        <f>O113*H113</f>
        <v>0</v>
      </c>
      <c r="Q113" s="230">
        <v>6.9999999999999994E-05</v>
      </c>
      <c r="R113" s="230">
        <f>Q113*H113</f>
        <v>0.0028699999999999997</v>
      </c>
      <c r="S113" s="230">
        <v>0</v>
      </c>
      <c r="T113" s="231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32" t="s">
        <v>154</v>
      </c>
      <c r="AT113" s="232" t="s">
        <v>151</v>
      </c>
      <c r="AU113" s="232" t="s">
        <v>80</v>
      </c>
      <c r="AY113" s="16" t="s">
        <v>120</v>
      </c>
      <c r="BE113" s="233">
        <f>IF(N113="základní",J113,0)</f>
        <v>0</v>
      </c>
      <c r="BF113" s="233">
        <f>IF(N113="snížená",J113,0)</f>
        <v>0</v>
      </c>
      <c r="BG113" s="233">
        <f>IF(N113="zákl. přenesená",J113,0)</f>
        <v>0</v>
      </c>
      <c r="BH113" s="233">
        <f>IF(N113="sníž. přenesená",J113,0)</f>
        <v>0</v>
      </c>
      <c r="BI113" s="233">
        <f>IF(N113="nulová",J113,0)</f>
        <v>0</v>
      </c>
      <c r="BJ113" s="16" t="s">
        <v>78</v>
      </c>
      <c r="BK113" s="233">
        <f>ROUND(I113*H113,2)</f>
        <v>0</v>
      </c>
      <c r="BL113" s="16" t="s">
        <v>155</v>
      </c>
      <c r="BM113" s="232" t="s">
        <v>156</v>
      </c>
    </row>
    <row r="114" s="2" customFormat="1">
      <c r="A114" s="37"/>
      <c r="B114" s="38"/>
      <c r="C114" s="39"/>
      <c r="D114" s="234" t="s">
        <v>129</v>
      </c>
      <c r="E114" s="39"/>
      <c r="F114" s="235" t="s">
        <v>153</v>
      </c>
      <c r="G114" s="39"/>
      <c r="H114" s="39"/>
      <c r="I114" s="141"/>
      <c r="J114" s="39"/>
      <c r="K114" s="39"/>
      <c r="L114" s="43"/>
      <c r="M114" s="236"/>
      <c r="N114" s="237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129</v>
      </c>
      <c r="AU114" s="16" t="s">
        <v>80</v>
      </c>
    </row>
    <row r="115" s="2" customFormat="1">
      <c r="A115" s="37"/>
      <c r="B115" s="38"/>
      <c r="C115" s="39"/>
      <c r="D115" s="234" t="s">
        <v>131</v>
      </c>
      <c r="E115" s="39"/>
      <c r="F115" s="238" t="s">
        <v>132</v>
      </c>
      <c r="G115" s="39"/>
      <c r="H115" s="39"/>
      <c r="I115" s="141"/>
      <c r="J115" s="39"/>
      <c r="K115" s="39"/>
      <c r="L115" s="43"/>
      <c r="M115" s="236"/>
      <c r="N115" s="237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131</v>
      </c>
      <c r="AU115" s="16" t="s">
        <v>80</v>
      </c>
    </row>
    <row r="116" s="13" customFormat="1">
      <c r="A116" s="13"/>
      <c r="B116" s="239"/>
      <c r="C116" s="240"/>
      <c r="D116" s="234" t="s">
        <v>133</v>
      </c>
      <c r="E116" s="241" t="s">
        <v>19</v>
      </c>
      <c r="F116" s="242" t="s">
        <v>150</v>
      </c>
      <c r="G116" s="240"/>
      <c r="H116" s="243">
        <v>41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9" t="s">
        <v>133</v>
      </c>
      <c r="AU116" s="249" t="s">
        <v>80</v>
      </c>
      <c r="AV116" s="13" t="s">
        <v>80</v>
      </c>
      <c r="AW116" s="13" t="s">
        <v>33</v>
      </c>
      <c r="AX116" s="13" t="s">
        <v>78</v>
      </c>
      <c r="AY116" s="249" t="s">
        <v>120</v>
      </c>
    </row>
    <row r="117" s="2" customFormat="1" ht="16.5" customHeight="1">
      <c r="A117" s="37"/>
      <c r="B117" s="38"/>
      <c r="C117" s="250" t="s">
        <v>157</v>
      </c>
      <c r="D117" s="250" t="s">
        <v>151</v>
      </c>
      <c r="E117" s="251" t="s">
        <v>158</v>
      </c>
      <c r="F117" s="252" t="s">
        <v>159</v>
      </c>
      <c r="G117" s="253" t="s">
        <v>126</v>
      </c>
      <c r="H117" s="254">
        <v>41</v>
      </c>
      <c r="I117" s="255"/>
      <c r="J117" s="256">
        <f>ROUND(I117*H117,2)</f>
        <v>0</v>
      </c>
      <c r="K117" s="252" t="s">
        <v>140</v>
      </c>
      <c r="L117" s="257"/>
      <c r="M117" s="258" t="s">
        <v>19</v>
      </c>
      <c r="N117" s="259" t="s">
        <v>43</v>
      </c>
      <c r="O117" s="83"/>
      <c r="P117" s="230">
        <f>O117*H117</f>
        <v>0</v>
      </c>
      <c r="Q117" s="230">
        <v>1.0000000000000001E-05</v>
      </c>
      <c r="R117" s="230">
        <f>Q117*H117</f>
        <v>0.00041000000000000005</v>
      </c>
      <c r="S117" s="230">
        <v>0</v>
      </c>
      <c r="T117" s="231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32" t="s">
        <v>154</v>
      </c>
      <c r="AT117" s="232" t="s">
        <v>151</v>
      </c>
      <c r="AU117" s="232" t="s">
        <v>80</v>
      </c>
      <c r="AY117" s="16" t="s">
        <v>120</v>
      </c>
      <c r="BE117" s="233">
        <f>IF(N117="základní",J117,0)</f>
        <v>0</v>
      </c>
      <c r="BF117" s="233">
        <f>IF(N117="snížená",J117,0)</f>
        <v>0</v>
      </c>
      <c r="BG117" s="233">
        <f>IF(N117="zákl. přenesená",J117,0)</f>
        <v>0</v>
      </c>
      <c r="BH117" s="233">
        <f>IF(N117="sníž. přenesená",J117,0)</f>
        <v>0</v>
      </c>
      <c r="BI117" s="233">
        <f>IF(N117="nulová",J117,0)</f>
        <v>0</v>
      </c>
      <c r="BJ117" s="16" t="s">
        <v>78</v>
      </c>
      <c r="BK117" s="233">
        <f>ROUND(I117*H117,2)</f>
        <v>0</v>
      </c>
      <c r="BL117" s="16" t="s">
        <v>155</v>
      </c>
      <c r="BM117" s="232" t="s">
        <v>160</v>
      </c>
    </row>
    <row r="118" s="2" customFormat="1">
      <c r="A118" s="37"/>
      <c r="B118" s="38"/>
      <c r="C118" s="39"/>
      <c r="D118" s="234" t="s">
        <v>129</v>
      </c>
      <c r="E118" s="39"/>
      <c r="F118" s="235" t="s">
        <v>159</v>
      </c>
      <c r="G118" s="39"/>
      <c r="H118" s="39"/>
      <c r="I118" s="141"/>
      <c r="J118" s="39"/>
      <c r="K118" s="39"/>
      <c r="L118" s="43"/>
      <c r="M118" s="236"/>
      <c r="N118" s="237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129</v>
      </c>
      <c r="AU118" s="16" t="s">
        <v>80</v>
      </c>
    </row>
    <row r="119" s="2" customFormat="1">
      <c r="A119" s="37"/>
      <c r="B119" s="38"/>
      <c r="C119" s="39"/>
      <c r="D119" s="234" t="s">
        <v>131</v>
      </c>
      <c r="E119" s="39"/>
      <c r="F119" s="238" t="s">
        <v>132</v>
      </c>
      <c r="G119" s="39"/>
      <c r="H119" s="39"/>
      <c r="I119" s="141"/>
      <c r="J119" s="39"/>
      <c r="K119" s="39"/>
      <c r="L119" s="43"/>
      <c r="M119" s="236"/>
      <c r="N119" s="237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131</v>
      </c>
      <c r="AU119" s="16" t="s">
        <v>80</v>
      </c>
    </row>
    <row r="120" s="13" customFormat="1">
      <c r="A120" s="13"/>
      <c r="B120" s="239"/>
      <c r="C120" s="240"/>
      <c r="D120" s="234" t="s">
        <v>133</v>
      </c>
      <c r="E120" s="241" t="s">
        <v>19</v>
      </c>
      <c r="F120" s="242" t="s">
        <v>150</v>
      </c>
      <c r="G120" s="240"/>
      <c r="H120" s="243">
        <v>41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9" t="s">
        <v>133</v>
      </c>
      <c r="AU120" s="249" t="s">
        <v>80</v>
      </c>
      <c r="AV120" s="13" t="s">
        <v>80</v>
      </c>
      <c r="AW120" s="13" t="s">
        <v>33</v>
      </c>
      <c r="AX120" s="13" t="s">
        <v>78</v>
      </c>
      <c r="AY120" s="249" t="s">
        <v>120</v>
      </c>
    </row>
    <row r="121" s="2" customFormat="1" ht="16.5" customHeight="1">
      <c r="A121" s="37"/>
      <c r="B121" s="38"/>
      <c r="C121" s="250" t="s">
        <v>135</v>
      </c>
      <c r="D121" s="250" t="s">
        <v>151</v>
      </c>
      <c r="E121" s="251" t="s">
        <v>161</v>
      </c>
      <c r="F121" s="252" t="s">
        <v>162</v>
      </c>
      <c r="G121" s="253" t="s">
        <v>126</v>
      </c>
      <c r="H121" s="254">
        <v>41</v>
      </c>
      <c r="I121" s="255"/>
      <c r="J121" s="256">
        <f>ROUND(I121*H121,2)</f>
        <v>0</v>
      </c>
      <c r="K121" s="252" t="s">
        <v>140</v>
      </c>
      <c r="L121" s="257"/>
      <c r="M121" s="258" t="s">
        <v>19</v>
      </c>
      <c r="N121" s="259" t="s">
        <v>43</v>
      </c>
      <c r="O121" s="83"/>
      <c r="P121" s="230">
        <f>O121*H121</f>
        <v>0</v>
      </c>
      <c r="Q121" s="230">
        <v>2.0000000000000002E-05</v>
      </c>
      <c r="R121" s="230">
        <f>Q121*H121</f>
        <v>0.00082000000000000009</v>
      </c>
      <c r="S121" s="230">
        <v>0</v>
      </c>
      <c r="T121" s="23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2" t="s">
        <v>154</v>
      </c>
      <c r="AT121" s="232" t="s">
        <v>151</v>
      </c>
      <c r="AU121" s="232" t="s">
        <v>80</v>
      </c>
      <c r="AY121" s="16" t="s">
        <v>120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6" t="s">
        <v>78</v>
      </c>
      <c r="BK121" s="233">
        <f>ROUND(I121*H121,2)</f>
        <v>0</v>
      </c>
      <c r="BL121" s="16" t="s">
        <v>155</v>
      </c>
      <c r="BM121" s="232" t="s">
        <v>163</v>
      </c>
    </row>
    <row r="122" s="2" customFormat="1">
      <c r="A122" s="37"/>
      <c r="B122" s="38"/>
      <c r="C122" s="39"/>
      <c r="D122" s="234" t="s">
        <v>129</v>
      </c>
      <c r="E122" s="39"/>
      <c r="F122" s="235" t="s">
        <v>162</v>
      </c>
      <c r="G122" s="39"/>
      <c r="H122" s="39"/>
      <c r="I122" s="141"/>
      <c r="J122" s="39"/>
      <c r="K122" s="39"/>
      <c r="L122" s="43"/>
      <c r="M122" s="236"/>
      <c r="N122" s="237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129</v>
      </c>
      <c r="AU122" s="16" t="s">
        <v>80</v>
      </c>
    </row>
    <row r="123" s="2" customFormat="1">
      <c r="A123" s="37"/>
      <c r="B123" s="38"/>
      <c r="C123" s="39"/>
      <c r="D123" s="234" t="s">
        <v>131</v>
      </c>
      <c r="E123" s="39"/>
      <c r="F123" s="238" t="s">
        <v>132</v>
      </c>
      <c r="G123" s="39"/>
      <c r="H123" s="39"/>
      <c r="I123" s="141"/>
      <c r="J123" s="39"/>
      <c r="K123" s="39"/>
      <c r="L123" s="43"/>
      <c r="M123" s="236"/>
      <c r="N123" s="237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131</v>
      </c>
      <c r="AU123" s="16" t="s">
        <v>80</v>
      </c>
    </row>
    <row r="124" s="13" customFormat="1">
      <c r="A124" s="13"/>
      <c r="B124" s="239"/>
      <c r="C124" s="240"/>
      <c r="D124" s="234" t="s">
        <v>133</v>
      </c>
      <c r="E124" s="241" t="s">
        <v>19</v>
      </c>
      <c r="F124" s="242" t="s">
        <v>150</v>
      </c>
      <c r="G124" s="240"/>
      <c r="H124" s="243">
        <v>41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9" t="s">
        <v>133</v>
      </c>
      <c r="AU124" s="249" t="s">
        <v>80</v>
      </c>
      <c r="AV124" s="13" t="s">
        <v>80</v>
      </c>
      <c r="AW124" s="13" t="s">
        <v>33</v>
      </c>
      <c r="AX124" s="13" t="s">
        <v>78</v>
      </c>
      <c r="AY124" s="249" t="s">
        <v>120</v>
      </c>
    </row>
    <row r="125" s="2" customFormat="1" ht="16.5" customHeight="1">
      <c r="A125" s="37"/>
      <c r="B125" s="38"/>
      <c r="C125" s="221" t="s">
        <v>164</v>
      </c>
      <c r="D125" s="221" t="s">
        <v>123</v>
      </c>
      <c r="E125" s="222" t="s">
        <v>165</v>
      </c>
      <c r="F125" s="223" t="s">
        <v>166</v>
      </c>
      <c r="G125" s="224" t="s">
        <v>126</v>
      </c>
      <c r="H125" s="225">
        <v>3</v>
      </c>
      <c r="I125" s="226"/>
      <c r="J125" s="227">
        <f>ROUND(I125*H125,2)</f>
        <v>0</v>
      </c>
      <c r="K125" s="223" t="s">
        <v>127</v>
      </c>
      <c r="L125" s="43"/>
      <c r="M125" s="228" t="s">
        <v>19</v>
      </c>
      <c r="N125" s="229" t="s">
        <v>43</v>
      </c>
      <c r="O125" s="83"/>
      <c r="P125" s="230">
        <f>O125*H125</f>
        <v>0</v>
      </c>
      <c r="Q125" s="230">
        <v>0</v>
      </c>
      <c r="R125" s="230">
        <f>Q125*H125</f>
        <v>0</v>
      </c>
      <c r="S125" s="230">
        <v>0.032000000000000001</v>
      </c>
      <c r="T125" s="231">
        <f>S125*H125</f>
        <v>0.096000000000000002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2" t="s">
        <v>121</v>
      </c>
      <c r="AT125" s="232" t="s">
        <v>123</v>
      </c>
      <c r="AU125" s="232" t="s">
        <v>80</v>
      </c>
      <c r="AY125" s="16" t="s">
        <v>120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6" t="s">
        <v>78</v>
      </c>
      <c r="BK125" s="233">
        <f>ROUND(I125*H125,2)</f>
        <v>0</v>
      </c>
      <c r="BL125" s="16" t="s">
        <v>121</v>
      </c>
      <c r="BM125" s="232" t="s">
        <v>167</v>
      </c>
    </row>
    <row r="126" s="2" customFormat="1">
      <c r="A126" s="37"/>
      <c r="B126" s="38"/>
      <c r="C126" s="39"/>
      <c r="D126" s="234" t="s">
        <v>129</v>
      </c>
      <c r="E126" s="39"/>
      <c r="F126" s="235" t="s">
        <v>168</v>
      </c>
      <c r="G126" s="39"/>
      <c r="H126" s="39"/>
      <c r="I126" s="141"/>
      <c r="J126" s="39"/>
      <c r="K126" s="39"/>
      <c r="L126" s="43"/>
      <c r="M126" s="236"/>
      <c r="N126" s="237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129</v>
      </c>
      <c r="AU126" s="16" t="s">
        <v>80</v>
      </c>
    </row>
    <row r="127" s="2" customFormat="1">
      <c r="A127" s="37"/>
      <c r="B127" s="38"/>
      <c r="C127" s="39"/>
      <c r="D127" s="234" t="s">
        <v>131</v>
      </c>
      <c r="E127" s="39"/>
      <c r="F127" s="238" t="s">
        <v>132</v>
      </c>
      <c r="G127" s="39"/>
      <c r="H127" s="39"/>
      <c r="I127" s="141"/>
      <c r="J127" s="39"/>
      <c r="K127" s="39"/>
      <c r="L127" s="43"/>
      <c r="M127" s="236"/>
      <c r="N127" s="237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131</v>
      </c>
      <c r="AU127" s="16" t="s">
        <v>80</v>
      </c>
    </row>
    <row r="128" s="13" customFormat="1">
      <c r="A128" s="13"/>
      <c r="B128" s="239"/>
      <c r="C128" s="240"/>
      <c r="D128" s="234" t="s">
        <v>133</v>
      </c>
      <c r="E128" s="241" t="s">
        <v>19</v>
      </c>
      <c r="F128" s="242" t="s">
        <v>134</v>
      </c>
      <c r="G128" s="240"/>
      <c r="H128" s="243">
        <v>3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133</v>
      </c>
      <c r="AU128" s="249" t="s">
        <v>80</v>
      </c>
      <c r="AV128" s="13" t="s">
        <v>80</v>
      </c>
      <c r="AW128" s="13" t="s">
        <v>33</v>
      </c>
      <c r="AX128" s="13" t="s">
        <v>78</v>
      </c>
      <c r="AY128" s="249" t="s">
        <v>120</v>
      </c>
    </row>
    <row r="129" s="2" customFormat="1" ht="16.5" customHeight="1">
      <c r="A129" s="37"/>
      <c r="B129" s="38"/>
      <c r="C129" s="221" t="s">
        <v>169</v>
      </c>
      <c r="D129" s="221" t="s">
        <v>123</v>
      </c>
      <c r="E129" s="222" t="s">
        <v>170</v>
      </c>
      <c r="F129" s="223" t="s">
        <v>171</v>
      </c>
      <c r="G129" s="224" t="s">
        <v>172</v>
      </c>
      <c r="H129" s="225">
        <v>8</v>
      </c>
      <c r="I129" s="226"/>
      <c r="J129" s="227">
        <f>ROUND(I129*H129,2)</f>
        <v>0</v>
      </c>
      <c r="K129" s="223" t="s">
        <v>140</v>
      </c>
      <c r="L129" s="43"/>
      <c r="M129" s="228" t="s">
        <v>19</v>
      </c>
      <c r="N129" s="229" t="s">
        <v>43</v>
      </c>
      <c r="O129" s="83"/>
      <c r="P129" s="230">
        <f>O129*H129</f>
        <v>0</v>
      </c>
      <c r="Q129" s="230">
        <v>0</v>
      </c>
      <c r="R129" s="230">
        <f>Q129*H129</f>
        <v>0</v>
      </c>
      <c r="S129" s="230">
        <v>0.0089999999999999993</v>
      </c>
      <c r="T129" s="231">
        <f>S129*H129</f>
        <v>0.071999999999999995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2" t="s">
        <v>121</v>
      </c>
      <c r="AT129" s="232" t="s">
        <v>123</v>
      </c>
      <c r="AU129" s="232" t="s">
        <v>80</v>
      </c>
      <c r="AY129" s="16" t="s">
        <v>120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6" t="s">
        <v>78</v>
      </c>
      <c r="BK129" s="233">
        <f>ROUND(I129*H129,2)</f>
        <v>0</v>
      </c>
      <c r="BL129" s="16" t="s">
        <v>121</v>
      </c>
      <c r="BM129" s="232" t="s">
        <v>173</v>
      </c>
    </row>
    <row r="130" s="2" customFormat="1">
      <c r="A130" s="37"/>
      <c r="B130" s="38"/>
      <c r="C130" s="39"/>
      <c r="D130" s="234" t="s">
        <v>129</v>
      </c>
      <c r="E130" s="39"/>
      <c r="F130" s="235" t="s">
        <v>174</v>
      </c>
      <c r="G130" s="39"/>
      <c r="H130" s="39"/>
      <c r="I130" s="141"/>
      <c r="J130" s="39"/>
      <c r="K130" s="39"/>
      <c r="L130" s="43"/>
      <c r="M130" s="236"/>
      <c r="N130" s="237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129</v>
      </c>
      <c r="AU130" s="16" t="s">
        <v>80</v>
      </c>
    </row>
    <row r="131" s="2" customFormat="1">
      <c r="A131" s="37"/>
      <c r="B131" s="38"/>
      <c r="C131" s="39"/>
      <c r="D131" s="234" t="s">
        <v>131</v>
      </c>
      <c r="E131" s="39"/>
      <c r="F131" s="238" t="s">
        <v>132</v>
      </c>
      <c r="G131" s="39"/>
      <c r="H131" s="39"/>
      <c r="I131" s="141"/>
      <c r="J131" s="39"/>
      <c r="K131" s="39"/>
      <c r="L131" s="43"/>
      <c r="M131" s="236"/>
      <c r="N131" s="237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131</v>
      </c>
      <c r="AU131" s="16" t="s">
        <v>80</v>
      </c>
    </row>
    <row r="132" s="13" customFormat="1">
      <c r="A132" s="13"/>
      <c r="B132" s="239"/>
      <c r="C132" s="240"/>
      <c r="D132" s="234" t="s">
        <v>133</v>
      </c>
      <c r="E132" s="241" t="s">
        <v>19</v>
      </c>
      <c r="F132" s="242" t="s">
        <v>169</v>
      </c>
      <c r="G132" s="240"/>
      <c r="H132" s="243">
        <v>8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133</v>
      </c>
      <c r="AU132" s="249" t="s">
        <v>80</v>
      </c>
      <c r="AV132" s="13" t="s">
        <v>80</v>
      </c>
      <c r="AW132" s="13" t="s">
        <v>33</v>
      </c>
      <c r="AX132" s="13" t="s">
        <v>78</v>
      </c>
      <c r="AY132" s="249" t="s">
        <v>120</v>
      </c>
    </row>
    <row r="133" s="2" customFormat="1" ht="16.5" customHeight="1">
      <c r="A133" s="37"/>
      <c r="B133" s="38"/>
      <c r="C133" s="221" t="s">
        <v>144</v>
      </c>
      <c r="D133" s="221" t="s">
        <v>123</v>
      </c>
      <c r="E133" s="222" t="s">
        <v>175</v>
      </c>
      <c r="F133" s="223" t="s">
        <v>176</v>
      </c>
      <c r="G133" s="224" t="s">
        <v>172</v>
      </c>
      <c r="H133" s="225">
        <v>8</v>
      </c>
      <c r="I133" s="226"/>
      <c r="J133" s="227">
        <f>ROUND(I133*H133,2)</f>
        <v>0</v>
      </c>
      <c r="K133" s="223" t="s">
        <v>140</v>
      </c>
      <c r="L133" s="43"/>
      <c r="M133" s="228" t="s">
        <v>19</v>
      </c>
      <c r="N133" s="229" t="s">
        <v>43</v>
      </c>
      <c r="O133" s="83"/>
      <c r="P133" s="230">
        <f>O133*H133</f>
        <v>0</v>
      </c>
      <c r="Q133" s="230">
        <v>0</v>
      </c>
      <c r="R133" s="230">
        <f>Q133*H133</f>
        <v>0</v>
      </c>
      <c r="S133" s="230">
        <v>0.012999999999999999</v>
      </c>
      <c r="T133" s="231">
        <f>S133*H133</f>
        <v>0.104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2" t="s">
        <v>121</v>
      </c>
      <c r="AT133" s="232" t="s">
        <v>123</v>
      </c>
      <c r="AU133" s="232" t="s">
        <v>80</v>
      </c>
      <c r="AY133" s="16" t="s">
        <v>120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6" t="s">
        <v>78</v>
      </c>
      <c r="BK133" s="233">
        <f>ROUND(I133*H133,2)</f>
        <v>0</v>
      </c>
      <c r="BL133" s="16" t="s">
        <v>121</v>
      </c>
      <c r="BM133" s="232" t="s">
        <v>177</v>
      </c>
    </row>
    <row r="134" s="2" customFormat="1">
      <c r="A134" s="37"/>
      <c r="B134" s="38"/>
      <c r="C134" s="39"/>
      <c r="D134" s="234" t="s">
        <v>129</v>
      </c>
      <c r="E134" s="39"/>
      <c r="F134" s="235" t="s">
        <v>178</v>
      </c>
      <c r="G134" s="39"/>
      <c r="H134" s="39"/>
      <c r="I134" s="141"/>
      <c r="J134" s="39"/>
      <c r="K134" s="39"/>
      <c r="L134" s="43"/>
      <c r="M134" s="236"/>
      <c r="N134" s="237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129</v>
      </c>
      <c r="AU134" s="16" t="s">
        <v>80</v>
      </c>
    </row>
    <row r="135" s="2" customFormat="1">
      <c r="A135" s="37"/>
      <c r="B135" s="38"/>
      <c r="C135" s="39"/>
      <c r="D135" s="234" t="s">
        <v>131</v>
      </c>
      <c r="E135" s="39"/>
      <c r="F135" s="238" t="s">
        <v>132</v>
      </c>
      <c r="G135" s="39"/>
      <c r="H135" s="39"/>
      <c r="I135" s="141"/>
      <c r="J135" s="39"/>
      <c r="K135" s="39"/>
      <c r="L135" s="43"/>
      <c r="M135" s="236"/>
      <c r="N135" s="237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131</v>
      </c>
      <c r="AU135" s="16" t="s">
        <v>80</v>
      </c>
    </row>
    <row r="136" s="13" customFormat="1">
      <c r="A136" s="13"/>
      <c r="B136" s="239"/>
      <c r="C136" s="240"/>
      <c r="D136" s="234" t="s">
        <v>133</v>
      </c>
      <c r="E136" s="241" t="s">
        <v>19</v>
      </c>
      <c r="F136" s="242" t="s">
        <v>169</v>
      </c>
      <c r="G136" s="240"/>
      <c r="H136" s="243">
        <v>8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133</v>
      </c>
      <c r="AU136" s="249" t="s">
        <v>80</v>
      </c>
      <c r="AV136" s="13" t="s">
        <v>80</v>
      </c>
      <c r="AW136" s="13" t="s">
        <v>33</v>
      </c>
      <c r="AX136" s="13" t="s">
        <v>78</v>
      </c>
      <c r="AY136" s="249" t="s">
        <v>120</v>
      </c>
    </row>
    <row r="137" s="2" customFormat="1" ht="16.5" customHeight="1">
      <c r="A137" s="37"/>
      <c r="B137" s="38"/>
      <c r="C137" s="221" t="s">
        <v>179</v>
      </c>
      <c r="D137" s="221" t="s">
        <v>123</v>
      </c>
      <c r="E137" s="222" t="s">
        <v>180</v>
      </c>
      <c r="F137" s="223" t="s">
        <v>181</v>
      </c>
      <c r="G137" s="224" t="s">
        <v>172</v>
      </c>
      <c r="H137" s="225">
        <v>6</v>
      </c>
      <c r="I137" s="226"/>
      <c r="J137" s="227">
        <f>ROUND(I137*H137,2)</f>
        <v>0</v>
      </c>
      <c r="K137" s="223" t="s">
        <v>127</v>
      </c>
      <c r="L137" s="43"/>
      <c r="M137" s="228" t="s">
        <v>19</v>
      </c>
      <c r="N137" s="229" t="s">
        <v>43</v>
      </c>
      <c r="O137" s="83"/>
      <c r="P137" s="230">
        <f>O137*H137</f>
        <v>0</v>
      </c>
      <c r="Q137" s="230">
        <v>0</v>
      </c>
      <c r="R137" s="230">
        <f>Q137*H137</f>
        <v>0</v>
      </c>
      <c r="S137" s="230">
        <v>0.017999999999999999</v>
      </c>
      <c r="T137" s="231">
        <f>S137*H137</f>
        <v>0.10799999999999999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2" t="s">
        <v>121</v>
      </c>
      <c r="AT137" s="232" t="s">
        <v>123</v>
      </c>
      <c r="AU137" s="232" t="s">
        <v>80</v>
      </c>
      <c r="AY137" s="16" t="s">
        <v>120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6" t="s">
        <v>78</v>
      </c>
      <c r="BK137" s="233">
        <f>ROUND(I137*H137,2)</f>
        <v>0</v>
      </c>
      <c r="BL137" s="16" t="s">
        <v>121</v>
      </c>
      <c r="BM137" s="232" t="s">
        <v>182</v>
      </c>
    </row>
    <row r="138" s="2" customFormat="1">
      <c r="A138" s="37"/>
      <c r="B138" s="38"/>
      <c r="C138" s="39"/>
      <c r="D138" s="234" t="s">
        <v>129</v>
      </c>
      <c r="E138" s="39"/>
      <c r="F138" s="235" t="s">
        <v>183</v>
      </c>
      <c r="G138" s="39"/>
      <c r="H138" s="39"/>
      <c r="I138" s="141"/>
      <c r="J138" s="39"/>
      <c r="K138" s="39"/>
      <c r="L138" s="43"/>
      <c r="M138" s="236"/>
      <c r="N138" s="237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129</v>
      </c>
      <c r="AU138" s="16" t="s">
        <v>80</v>
      </c>
    </row>
    <row r="139" s="2" customFormat="1">
      <c r="A139" s="37"/>
      <c r="B139" s="38"/>
      <c r="C139" s="39"/>
      <c r="D139" s="234" t="s">
        <v>131</v>
      </c>
      <c r="E139" s="39"/>
      <c r="F139" s="238" t="s">
        <v>132</v>
      </c>
      <c r="G139" s="39"/>
      <c r="H139" s="39"/>
      <c r="I139" s="141"/>
      <c r="J139" s="39"/>
      <c r="K139" s="39"/>
      <c r="L139" s="43"/>
      <c r="M139" s="236"/>
      <c r="N139" s="237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131</v>
      </c>
      <c r="AU139" s="16" t="s">
        <v>80</v>
      </c>
    </row>
    <row r="140" s="13" customFormat="1">
      <c r="A140" s="13"/>
      <c r="B140" s="239"/>
      <c r="C140" s="240"/>
      <c r="D140" s="234" t="s">
        <v>133</v>
      </c>
      <c r="E140" s="241" t="s">
        <v>19</v>
      </c>
      <c r="F140" s="242" t="s">
        <v>135</v>
      </c>
      <c r="G140" s="240"/>
      <c r="H140" s="243">
        <v>6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133</v>
      </c>
      <c r="AU140" s="249" t="s">
        <v>80</v>
      </c>
      <c r="AV140" s="13" t="s">
        <v>80</v>
      </c>
      <c r="AW140" s="13" t="s">
        <v>33</v>
      </c>
      <c r="AX140" s="13" t="s">
        <v>78</v>
      </c>
      <c r="AY140" s="249" t="s">
        <v>120</v>
      </c>
    </row>
    <row r="141" s="12" customFormat="1" ht="22.8" customHeight="1">
      <c r="A141" s="12"/>
      <c r="B141" s="205"/>
      <c r="C141" s="206"/>
      <c r="D141" s="207" t="s">
        <v>71</v>
      </c>
      <c r="E141" s="219" t="s">
        <v>184</v>
      </c>
      <c r="F141" s="219" t="s">
        <v>185</v>
      </c>
      <c r="G141" s="206"/>
      <c r="H141" s="206"/>
      <c r="I141" s="209"/>
      <c r="J141" s="220">
        <f>BK141</f>
        <v>0</v>
      </c>
      <c r="K141" s="206"/>
      <c r="L141" s="211"/>
      <c r="M141" s="212"/>
      <c r="N141" s="213"/>
      <c r="O141" s="213"/>
      <c r="P141" s="214">
        <f>SUM(P142:P157)</f>
        <v>0</v>
      </c>
      <c r="Q141" s="213"/>
      <c r="R141" s="214">
        <f>SUM(R142:R157)</f>
        <v>0</v>
      </c>
      <c r="S141" s="213"/>
      <c r="T141" s="215">
        <f>SUM(T142:T157)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6" t="s">
        <v>78</v>
      </c>
      <c r="AT141" s="217" t="s">
        <v>71</v>
      </c>
      <c r="AU141" s="217" t="s">
        <v>78</v>
      </c>
      <c r="AY141" s="216" t="s">
        <v>120</v>
      </c>
      <c r="BK141" s="218">
        <f>SUM(BK142:BK157)</f>
        <v>0</v>
      </c>
    </row>
    <row r="142" s="2" customFormat="1" ht="16.5" customHeight="1">
      <c r="A142" s="37"/>
      <c r="B142" s="38"/>
      <c r="C142" s="221" t="s">
        <v>186</v>
      </c>
      <c r="D142" s="221" t="s">
        <v>123</v>
      </c>
      <c r="E142" s="222" t="s">
        <v>187</v>
      </c>
      <c r="F142" s="223" t="s">
        <v>188</v>
      </c>
      <c r="G142" s="224" t="s">
        <v>189</v>
      </c>
      <c r="H142" s="225">
        <v>0.38</v>
      </c>
      <c r="I142" s="226"/>
      <c r="J142" s="227">
        <f>ROUND(I142*H142,2)</f>
        <v>0</v>
      </c>
      <c r="K142" s="223" t="s">
        <v>140</v>
      </c>
      <c r="L142" s="43"/>
      <c r="M142" s="228" t="s">
        <v>19</v>
      </c>
      <c r="N142" s="229" t="s">
        <v>43</v>
      </c>
      <c r="O142" s="83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2" t="s">
        <v>121</v>
      </c>
      <c r="AT142" s="232" t="s">
        <v>123</v>
      </c>
      <c r="AU142" s="232" t="s">
        <v>80</v>
      </c>
      <c r="AY142" s="16" t="s">
        <v>120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6" t="s">
        <v>78</v>
      </c>
      <c r="BK142" s="233">
        <f>ROUND(I142*H142,2)</f>
        <v>0</v>
      </c>
      <c r="BL142" s="16" t="s">
        <v>121</v>
      </c>
      <c r="BM142" s="232" t="s">
        <v>190</v>
      </c>
    </row>
    <row r="143" s="2" customFormat="1">
      <c r="A143" s="37"/>
      <c r="B143" s="38"/>
      <c r="C143" s="39"/>
      <c r="D143" s="234" t="s">
        <v>129</v>
      </c>
      <c r="E143" s="39"/>
      <c r="F143" s="235" t="s">
        <v>191</v>
      </c>
      <c r="G143" s="39"/>
      <c r="H143" s="39"/>
      <c r="I143" s="141"/>
      <c r="J143" s="39"/>
      <c r="K143" s="39"/>
      <c r="L143" s="43"/>
      <c r="M143" s="236"/>
      <c r="N143" s="237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129</v>
      </c>
      <c r="AU143" s="16" t="s">
        <v>80</v>
      </c>
    </row>
    <row r="144" s="2" customFormat="1">
      <c r="A144" s="37"/>
      <c r="B144" s="38"/>
      <c r="C144" s="39"/>
      <c r="D144" s="234" t="s">
        <v>131</v>
      </c>
      <c r="E144" s="39"/>
      <c r="F144" s="238" t="s">
        <v>132</v>
      </c>
      <c r="G144" s="39"/>
      <c r="H144" s="39"/>
      <c r="I144" s="141"/>
      <c r="J144" s="39"/>
      <c r="K144" s="39"/>
      <c r="L144" s="43"/>
      <c r="M144" s="236"/>
      <c r="N144" s="237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131</v>
      </c>
      <c r="AU144" s="16" t="s">
        <v>80</v>
      </c>
    </row>
    <row r="145" s="13" customFormat="1">
      <c r="A145" s="13"/>
      <c r="B145" s="239"/>
      <c r="C145" s="240"/>
      <c r="D145" s="234" t="s">
        <v>133</v>
      </c>
      <c r="E145" s="241" t="s">
        <v>19</v>
      </c>
      <c r="F145" s="242" t="s">
        <v>192</v>
      </c>
      <c r="G145" s="240"/>
      <c r="H145" s="243">
        <v>0.38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133</v>
      </c>
      <c r="AU145" s="249" t="s">
        <v>80</v>
      </c>
      <c r="AV145" s="13" t="s">
        <v>80</v>
      </c>
      <c r="AW145" s="13" t="s">
        <v>33</v>
      </c>
      <c r="AX145" s="13" t="s">
        <v>78</v>
      </c>
      <c r="AY145" s="249" t="s">
        <v>120</v>
      </c>
    </row>
    <row r="146" s="2" customFormat="1" ht="16.5" customHeight="1">
      <c r="A146" s="37"/>
      <c r="B146" s="38"/>
      <c r="C146" s="221" t="s">
        <v>193</v>
      </c>
      <c r="D146" s="221" t="s">
        <v>123</v>
      </c>
      <c r="E146" s="222" t="s">
        <v>194</v>
      </c>
      <c r="F146" s="223" t="s">
        <v>195</v>
      </c>
      <c r="G146" s="224" t="s">
        <v>189</v>
      </c>
      <c r="H146" s="225">
        <v>0.38</v>
      </c>
      <c r="I146" s="226"/>
      <c r="J146" s="227">
        <f>ROUND(I146*H146,2)</f>
        <v>0</v>
      </c>
      <c r="K146" s="223" t="s">
        <v>140</v>
      </c>
      <c r="L146" s="43"/>
      <c r="M146" s="228" t="s">
        <v>19</v>
      </c>
      <c r="N146" s="229" t="s">
        <v>43</v>
      </c>
      <c r="O146" s="83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2" t="s">
        <v>121</v>
      </c>
      <c r="AT146" s="232" t="s">
        <v>123</v>
      </c>
      <c r="AU146" s="232" t="s">
        <v>80</v>
      </c>
      <c r="AY146" s="16" t="s">
        <v>120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6" t="s">
        <v>78</v>
      </c>
      <c r="BK146" s="233">
        <f>ROUND(I146*H146,2)</f>
        <v>0</v>
      </c>
      <c r="BL146" s="16" t="s">
        <v>121</v>
      </c>
      <c r="BM146" s="232" t="s">
        <v>196</v>
      </c>
    </row>
    <row r="147" s="2" customFormat="1">
      <c r="A147" s="37"/>
      <c r="B147" s="38"/>
      <c r="C147" s="39"/>
      <c r="D147" s="234" t="s">
        <v>129</v>
      </c>
      <c r="E147" s="39"/>
      <c r="F147" s="235" t="s">
        <v>197</v>
      </c>
      <c r="G147" s="39"/>
      <c r="H147" s="39"/>
      <c r="I147" s="141"/>
      <c r="J147" s="39"/>
      <c r="K147" s="39"/>
      <c r="L147" s="43"/>
      <c r="M147" s="236"/>
      <c r="N147" s="237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129</v>
      </c>
      <c r="AU147" s="16" t="s">
        <v>80</v>
      </c>
    </row>
    <row r="148" s="2" customFormat="1">
      <c r="A148" s="37"/>
      <c r="B148" s="38"/>
      <c r="C148" s="39"/>
      <c r="D148" s="234" t="s">
        <v>131</v>
      </c>
      <c r="E148" s="39"/>
      <c r="F148" s="238" t="s">
        <v>132</v>
      </c>
      <c r="G148" s="39"/>
      <c r="H148" s="39"/>
      <c r="I148" s="141"/>
      <c r="J148" s="39"/>
      <c r="K148" s="39"/>
      <c r="L148" s="43"/>
      <c r="M148" s="236"/>
      <c r="N148" s="237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131</v>
      </c>
      <c r="AU148" s="16" t="s">
        <v>80</v>
      </c>
    </row>
    <row r="149" s="13" customFormat="1">
      <c r="A149" s="13"/>
      <c r="B149" s="239"/>
      <c r="C149" s="240"/>
      <c r="D149" s="234" t="s">
        <v>133</v>
      </c>
      <c r="E149" s="241" t="s">
        <v>19</v>
      </c>
      <c r="F149" s="242" t="s">
        <v>192</v>
      </c>
      <c r="G149" s="240"/>
      <c r="H149" s="243">
        <v>0.38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133</v>
      </c>
      <c r="AU149" s="249" t="s">
        <v>80</v>
      </c>
      <c r="AV149" s="13" t="s">
        <v>80</v>
      </c>
      <c r="AW149" s="13" t="s">
        <v>33</v>
      </c>
      <c r="AX149" s="13" t="s">
        <v>78</v>
      </c>
      <c r="AY149" s="249" t="s">
        <v>120</v>
      </c>
    </row>
    <row r="150" s="2" customFormat="1" ht="16.5" customHeight="1">
      <c r="A150" s="37"/>
      <c r="B150" s="38"/>
      <c r="C150" s="221" t="s">
        <v>198</v>
      </c>
      <c r="D150" s="221" t="s">
        <v>123</v>
      </c>
      <c r="E150" s="222" t="s">
        <v>199</v>
      </c>
      <c r="F150" s="223" t="s">
        <v>200</v>
      </c>
      <c r="G150" s="224" t="s">
        <v>189</v>
      </c>
      <c r="H150" s="225">
        <v>0.38</v>
      </c>
      <c r="I150" s="226"/>
      <c r="J150" s="227">
        <f>ROUND(I150*H150,2)</f>
        <v>0</v>
      </c>
      <c r="K150" s="223" t="s">
        <v>140</v>
      </c>
      <c r="L150" s="43"/>
      <c r="M150" s="228" t="s">
        <v>19</v>
      </c>
      <c r="N150" s="229" t="s">
        <v>43</v>
      </c>
      <c r="O150" s="83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2" t="s">
        <v>121</v>
      </c>
      <c r="AT150" s="232" t="s">
        <v>123</v>
      </c>
      <c r="AU150" s="232" t="s">
        <v>80</v>
      </c>
      <c r="AY150" s="16" t="s">
        <v>120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6" t="s">
        <v>78</v>
      </c>
      <c r="BK150" s="233">
        <f>ROUND(I150*H150,2)</f>
        <v>0</v>
      </c>
      <c r="BL150" s="16" t="s">
        <v>121</v>
      </c>
      <c r="BM150" s="232" t="s">
        <v>201</v>
      </c>
    </row>
    <row r="151" s="2" customFormat="1">
      <c r="A151" s="37"/>
      <c r="B151" s="38"/>
      <c r="C151" s="39"/>
      <c r="D151" s="234" t="s">
        <v>129</v>
      </c>
      <c r="E151" s="39"/>
      <c r="F151" s="235" t="s">
        <v>202</v>
      </c>
      <c r="G151" s="39"/>
      <c r="H151" s="39"/>
      <c r="I151" s="141"/>
      <c r="J151" s="39"/>
      <c r="K151" s="39"/>
      <c r="L151" s="43"/>
      <c r="M151" s="236"/>
      <c r="N151" s="237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129</v>
      </c>
      <c r="AU151" s="16" t="s">
        <v>80</v>
      </c>
    </row>
    <row r="152" s="2" customFormat="1">
      <c r="A152" s="37"/>
      <c r="B152" s="38"/>
      <c r="C152" s="39"/>
      <c r="D152" s="234" t="s">
        <v>131</v>
      </c>
      <c r="E152" s="39"/>
      <c r="F152" s="238" t="s">
        <v>132</v>
      </c>
      <c r="G152" s="39"/>
      <c r="H152" s="39"/>
      <c r="I152" s="141"/>
      <c r="J152" s="39"/>
      <c r="K152" s="39"/>
      <c r="L152" s="43"/>
      <c r="M152" s="236"/>
      <c r="N152" s="237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131</v>
      </c>
      <c r="AU152" s="16" t="s">
        <v>80</v>
      </c>
    </row>
    <row r="153" s="13" customFormat="1">
      <c r="A153" s="13"/>
      <c r="B153" s="239"/>
      <c r="C153" s="240"/>
      <c r="D153" s="234" t="s">
        <v>133</v>
      </c>
      <c r="E153" s="241" t="s">
        <v>19</v>
      </c>
      <c r="F153" s="242" t="s">
        <v>192</v>
      </c>
      <c r="G153" s="240"/>
      <c r="H153" s="243">
        <v>0.38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133</v>
      </c>
      <c r="AU153" s="249" t="s">
        <v>80</v>
      </c>
      <c r="AV153" s="13" t="s">
        <v>80</v>
      </c>
      <c r="AW153" s="13" t="s">
        <v>33</v>
      </c>
      <c r="AX153" s="13" t="s">
        <v>78</v>
      </c>
      <c r="AY153" s="249" t="s">
        <v>120</v>
      </c>
    </row>
    <row r="154" s="2" customFormat="1" ht="16.5" customHeight="1">
      <c r="A154" s="37"/>
      <c r="B154" s="38"/>
      <c r="C154" s="221" t="s">
        <v>203</v>
      </c>
      <c r="D154" s="221" t="s">
        <v>123</v>
      </c>
      <c r="E154" s="222" t="s">
        <v>204</v>
      </c>
      <c r="F154" s="223" t="s">
        <v>205</v>
      </c>
      <c r="G154" s="224" t="s">
        <v>189</v>
      </c>
      <c r="H154" s="225">
        <v>0.38</v>
      </c>
      <c r="I154" s="226"/>
      <c r="J154" s="227">
        <f>ROUND(I154*H154,2)</f>
        <v>0</v>
      </c>
      <c r="K154" s="223" t="s">
        <v>140</v>
      </c>
      <c r="L154" s="43"/>
      <c r="M154" s="228" t="s">
        <v>19</v>
      </c>
      <c r="N154" s="229" t="s">
        <v>43</v>
      </c>
      <c r="O154" s="83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2" t="s">
        <v>121</v>
      </c>
      <c r="AT154" s="232" t="s">
        <v>123</v>
      </c>
      <c r="AU154" s="232" t="s">
        <v>80</v>
      </c>
      <c r="AY154" s="16" t="s">
        <v>120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6" t="s">
        <v>78</v>
      </c>
      <c r="BK154" s="233">
        <f>ROUND(I154*H154,2)</f>
        <v>0</v>
      </c>
      <c r="BL154" s="16" t="s">
        <v>121</v>
      </c>
      <c r="BM154" s="232" t="s">
        <v>206</v>
      </c>
    </row>
    <row r="155" s="2" customFormat="1">
      <c r="A155" s="37"/>
      <c r="B155" s="38"/>
      <c r="C155" s="39"/>
      <c r="D155" s="234" t="s">
        <v>129</v>
      </c>
      <c r="E155" s="39"/>
      <c r="F155" s="235" t="s">
        <v>207</v>
      </c>
      <c r="G155" s="39"/>
      <c r="H155" s="39"/>
      <c r="I155" s="141"/>
      <c r="J155" s="39"/>
      <c r="K155" s="39"/>
      <c r="L155" s="43"/>
      <c r="M155" s="236"/>
      <c r="N155" s="237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129</v>
      </c>
      <c r="AU155" s="16" t="s">
        <v>80</v>
      </c>
    </row>
    <row r="156" s="2" customFormat="1">
      <c r="A156" s="37"/>
      <c r="B156" s="38"/>
      <c r="C156" s="39"/>
      <c r="D156" s="234" t="s">
        <v>131</v>
      </c>
      <c r="E156" s="39"/>
      <c r="F156" s="238" t="s">
        <v>132</v>
      </c>
      <c r="G156" s="39"/>
      <c r="H156" s="39"/>
      <c r="I156" s="141"/>
      <c r="J156" s="39"/>
      <c r="K156" s="39"/>
      <c r="L156" s="43"/>
      <c r="M156" s="236"/>
      <c r="N156" s="237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131</v>
      </c>
      <c r="AU156" s="16" t="s">
        <v>80</v>
      </c>
    </row>
    <row r="157" s="13" customFormat="1">
      <c r="A157" s="13"/>
      <c r="B157" s="239"/>
      <c r="C157" s="240"/>
      <c r="D157" s="234" t="s">
        <v>133</v>
      </c>
      <c r="E157" s="241" t="s">
        <v>19</v>
      </c>
      <c r="F157" s="242" t="s">
        <v>192</v>
      </c>
      <c r="G157" s="240"/>
      <c r="H157" s="243">
        <v>0.38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133</v>
      </c>
      <c r="AU157" s="249" t="s">
        <v>80</v>
      </c>
      <c r="AV157" s="13" t="s">
        <v>80</v>
      </c>
      <c r="AW157" s="13" t="s">
        <v>33</v>
      </c>
      <c r="AX157" s="13" t="s">
        <v>78</v>
      </c>
      <c r="AY157" s="249" t="s">
        <v>120</v>
      </c>
    </row>
    <row r="158" s="12" customFormat="1" ht="25.92" customHeight="1">
      <c r="A158" s="12"/>
      <c r="B158" s="205"/>
      <c r="C158" s="206"/>
      <c r="D158" s="207" t="s">
        <v>71</v>
      </c>
      <c r="E158" s="208" t="s">
        <v>208</v>
      </c>
      <c r="F158" s="208" t="s">
        <v>209</v>
      </c>
      <c r="G158" s="206"/>
      <c r="H158" s="206"/>
      <c r="I158" s="209"/>
      <c r="J158" s="210">
        <f>BK158</f>
        <v>0</v>
      </c>
      <c r="K158" s="206"/>
      <c r="L158" s="211"/>
      <c r="M158" s="212"/>
      <c r="N158" s="213"/>
      <c r="O158" s="213"/>
      <c r="P158" s="214">
        <f>P159+P230+P321+P416+P432</f>
        <v>0</v>
      </c>
      <c r="Q158" s="213"/>
      <c r="R158" s="214">
        <f>R159+R230+R321+R416+R432</f>
        <v>0.22042999999999996</v>
      </c>
      <c r="S158" s="213"/>
      <c r="T158" s="215">
        <f>T159+T230+T321+T416+T432</f>
        <v>0.094850000000000004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6" t="s">
        <v>80</v>
      </c>
      <c r="AT158" s="217" t="s">
        <v>71</v>
      </c>
      <c r="AU158" s="217" t="s">
        <v>72</v>
      </c>
      <c r="AY158" s="216" t="s">
        <v>120</v>
      </c>
      <c r="BK158" s="218">
        <f>BK159+BK230+BK321+BK416+BK432</f>
        <v>0</v>
      </c>
    </row>
    <row r="159" s="12" customFormat="1" ht="22.8" customHeight="1">
      <c r="A159" s="12"/>
      <c r="B159" s="205"/>
      <c r="C159" s="206"/>
      <c r="D159" s="207" t="s">
        <v>71</v>
      </c>
      <c r="E159" s="219" t="s">
        <v>210</v>
      </c>
      <c r="F159" s="219" t="s">
        <v>211</v>
      </c>
      <c r="G159" s="206"/>
      <c r="H159" s="206"/>
      <c r="I159" s="209"/>
      <c r="J159" s="220">
        <f>BK159</f>
        <v>0</v>
      </c>
      <c r="K159" s="206"/>
      <c r="L159" s="211"/>
      <c r="M159" s="212"/>
      <c r="N159" s="213"/>
      <c r="O159" s="213"/>
      <c r="P159" s="214">
        <f>SUM(P160:P229)</f>
        <v>0</v>
      </c>
      <c r="Q159" s="213"/>
      <c r="R159" s="214">
        <f>SUM(R160:R229)</f>
        <v>0.063</v>
      </c>
      <c r="S159" s="213"/>
      <c r="T159" s="215">
        <f>SUM(T160:T229)</f>
        <v>0.080579999999999999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6" t="s">
        <v>80</v>
      </c>
      <c r="AT159" s="217" t="s">
        <v>71</v>
      </c>
      <c r="AU159" s="217" t="s">
        <v>78</v>
      </c>
      <c r="AY159" s="216" t="s">
        <v>120</v>
      </c>
      <c r="BK159" s="218">
        <f>SUM(BK160:BK229)</f>
        <v>0</v>
      </c>
    </row>
    <row r="160" s="2" customFormat="1" ht="16.5" customHeight="1">
      <c r="A160" s="37"/>
      <c r="B160" s="38"/>
      <c r="C160" s="221" t="s">
        <v>8</v>
      </c>
      <c r="D160" s="221" t="s">
        <v>123</v>
      </c>
      <c r="E160" s="222" t="s">
        <v>212</v>
      </c>
      <c r="F160" s="223" t="s">
        <v>213</v>
      </c>
      <c r="G160" s="224" t="s">
        <v>172</v>
      </c>
      <c r="H160" s="225">
        <v>28</v>
      </c>
      <c r="I160" s="226"/>
      <c r="J160" s="227">
        <f>ROUND(I160*H160,2)</f>
        <v>0</v>
      </c>
      <c r="K160" s="223" t="s">
        <v>140</v>
      </c>
      <c r="L160" s="43"/>
      <c r="M160" s="228" t="s">
        <v>19</v>
      </c>
      <c r="N160" s="229" t="s">
        <v>43</v>
      </c>
      <c r="O160" s="83"/>
      <c r="P160" s="230">
        <f>O160*H160</f>
        <v>0</v>
      </c>
      <c r="Q160" s="230">
        <v>0</v>
      </c>
      <c r="R160" s="230">
        <f>Q160*H160</f>
        <v>0</v>
      </c>
      <c r="S160" s="230">
        <v>0.0020999999999999999</v>
      </c>
      <c r="T160" s="231">
        <f>S160*H160</f>
        <v>0.058799999999999998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2" t="s">
        <v>155</v>
      </c>
      <c r="AT160" s="232" t="s">
        <v>123</v>
      </c>
      <c r="AU160" s="232" t="s">
        <v>80</v>
      </c>
      <c r="AY160" s="16" t="s">
        <v>120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6" t="s">
        <v>78</v>
      </c>
      <c r="BK160" s="233">
        <f>ROUND(I160*H160,2)</f>
        <v>0</v>
      </c>
      <c r="BL160" s="16" t="s">
        <v>155</v>
      </c>
      <c r="BM160" s="232" t="s">
        <v>214</v>
      </c>
    </row>
    <row r="161" s="2" customFormat="1">
      <c r="A161" s="37"/>
      <c r="B161" s="38"/>
      <c r="C161" s="39"/>
      <c r="D161" s="234" t="s">
        <v>129</v>
      </c>
      <c r="E161" s="39"/>
      <c r="F161" s="235" t="s">
        <v>215</v>
      </c>
      <c r="G161" s="39"/>
      <c r="H161" s="39"/>
      <c r="I161" s="141"/>
      <c r="J161" s="39"/>
      <c r="K161" s="39"/>
      <c r="L161" s="43"/>
      <c r="M161" s="236"/>
      <c r="N161" s="237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129</v>
      </c>
      <c r="AU161" s="16" t="s">
        <v>80</v>
      </c>
    </row>
    <row r="162" s="2" customFormat="1">
      <c r="A162" s="37"/>
      <c r="B162" s="38"/>
      <c r="C162" s="39"/>
      <c r="D162" s="234" t="s">
        <v>131</v>
      </c>
      <c r="E162" s="39"/>
      <c r="F162" s="238" t="s">
        <v>132</v>
      </c>
      <c r="G162" s="39"/>
      <c r="H162" s="39"/>
      <c r="I162" s="141"/>
      <c r="J162" s="39"/>
      <c r="K162" s="39"/>
      <c r="L162" s="43"/>
      <c r="M162" s="236"/>
      <c r="N162" s="237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131</v>
      </c>
      <c r="AU162" s="16" t="s">
        <v>80</v>
      </c>
    </row>
    <row r="163" s="13" customFormat="1">
      <c r="A163" s="13"/>
      <c r="B163" s="239"/>
      <c r="C163" s="240"/>
      <c r="D163" s="234" t="s">
        <v>133</v>
      </c>
      <c r="E163" s="241" t="s">
        <v>19</v>
      </c>
      <c r="F163" s="242" t="s">
        <v>216</v>
      </c>
      <c r="G163" s="240"/>
      <c r="H163" s="243">
        <v>28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133</v>
      </c>
      <c r="AU163" s="249" t="s">
        <v>80</v>
      </c>
      <c r="AV163" s="13" t="s">
        <v>80</v>
      </c>
      <c r="AW163" s="13" t="s">
        <v>33</v>
      </c>
      <c r="AX163" s="13" t="s">
        <v>78</v>
      </c>
      <c r="AY163" s="249" t="s">
        <v>120</v>
      </c>
    </row>
    <row r="164" s="2" customFormat="1" ht="16.5" customHeight="1">
      <c r="A164" s="37"/>
      <c r="B164" s="38"/>
      <c r="C164" s="221" t="s">
        <v>155</v>
      </c>
      <c r="D164" s="221" t="s">
        <v>123</v>
      </c>
      <c r="E164" s="222" t="s">
        <v>217</v>
      </c>
      <c r="F164" s="223" t="s">
        <v>218</v>
      </c>
      <c r="G164" s="224" t="s">
        <v>172</v>
      </c>
      <c r="H164" s="225">
        <v>11</v>
      </c>
      <c r="I164" s="226"/>
      <c r="J164" s="227">
        <f>ROUND(I164*H164,2)</f>
        <v>0</v>
      </c>
      <c r="K164" s="223" t="s">
        <v>140</v>
      </c>
      <c r="L164" s="43"/>
      <c r="M164" s="228" t="s">
        <v>19</v>
      </c>
      <c r="N164" s="229" t="s">
        <v>43</v>
      </c>
      <c r="O164" s="83"/>
      <c r="P164" s="230">
        <f>O164*H164</f>
        <v>0</v>
      </c>
      <c r="Q164" s="230">
        <v>0</v>
      </c>
      <c r="R164" s="230">
        <f>Q164*H164</f>
        <v>0</v>
      </c>
      <c r="S164" s="230">
        <v>0.00198</v>
      </c>
      <c r="T164" s="231">
        <f>S164*H164</f>
        <v>0.021780000000000001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2" t="s">
        <v>155</v>
      </c>
      <c r="AT164" s="232" t="s">
        <v>123</v>
      </c>
      <c r="AU164" s="232" t="s">
        <v>80</v>
      </c>
      <c r="AY164" s="16" t="s">
        <v>120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6" t="s">
        <v>78</v>
      </c>
      <c r="BK164" s="233">
        <f>ROUND(I164*H164,2)</f>
        <v>0</v>
      </c>
      <c r="BL164" s="16" t="s">
        <v>155</v>
      </c>
      <c r="BM164" s="232" t="s">
        <v>219</v>
      </c>
    </row>
    <row r="165" s="2" customFormat="1">
      <c r="A165" s="37"/>
      <c r="B165" s="38"/>
      <c r="C165" s="39"/>
      <c r="D165" s="234" t="s">
        <v>129</v>
      </c>
      <c r="E165" s="39"/>
      <c r="F165" s="235" t="s">
        <v>220</v>
      </c>
      <c r="G165" s="39"/>
      <c r="H165" s="39"/>
      <c r="I165" s="141"/>
      <c r="J165" s="39"/>
      <c r="K165" s="39"/>
      <c r="L165" s="43"/>
      <c r="M165" s="236"/>
      <c r="N165" s="237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129</v>
      </c>
      <c r="AU165" s="16" t="s">
        <v>80</v>
      </c>
    </row>
    <row r="166" s="2" customFormat="1">
      <c r="A166" s="37"/>
      <c r="B166" s="38"/>
      <c r="C166" s="39"/>
      <c r="D166" s="234" t="s">
        <v>131</v>
      </c>
      <c r="E166" s="39"/>
      <c r="F166" s="238" t="s">
        <v>132</v>
      </c>
      <c r="G166" s="39"/>
      <c r="H166" s="39"/>
      <c r="I166" s="141"/>
      <c r="J166" s="39"/>
      <c r="K166" s="39"/>
      <c r="L166" s="43"/>
      <c r="M166" s="236"/>
      <c r="N166" s="237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131</v>
      </c>
      <c r="AU166" s="16" t="s">
        <v>80</v>
      </c>
    </row>
    <row r="167" s="13" customFormat="1">
      <c r="A167" s="13"/>
      <c r="B167" s="239"/>
      <c r="C167" s="240"/>
      <c r="D167" s="234" t="s">
        <v>133</v>
      </c>
      <c r="E167" s="241" t="s">
        <v>19</v>
      </c>
      <c r="F167" s="242" t="s">
        <v>221</v>
      </c>
      <c r="G167" s="240"/>
      <c r="H167" s="243">
        <v>11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133</v>
      </c>
      <c r="AU167" s="249" t="s">
        <v>80</v>
      </c>
      <c r="AV167" s="13" t="s">
        <v>80</v>
      </c>
      <c r="AW167" s="13" t="s">
        <v>33</v>
      </c>
      <c r="AX167" s="13" t="s">
        <v>78</v>
      </c>
      <c r="AY167" s="249" t="s">
        <v>120</v>
      </c>
    </row>
    <row r="168" s="2" customFormat="1" ht="16.5" customHeight="1">
      <c r="A168" s="37"/>
      <c r="B168" s="38"/>
      <c r="C168" s="221" t="s">
        <v>222</v>
      </c>
      <c r="D168" s="221" t="s">
        <v>123</v>
      </c>
      <c r="E168" s="222" t="s">
        <v>223</v>
      </c>
      <c r="F168" s="223" t="s">
        <v>224</v>
      </c>
      <c r="G168" s="224" t="s">
        <v>126</v>
      </c>
      <c r="H168" s="225">
        <v>3</v>
      </c>
      <c r="I168" s="226"/>
      <c r="J168" s="227">
        <f>ROUND(I168*H168,2)</f>
        <v>0</v>
      </c>
      <c r="K168" s="223" t="s">
        <v>140</v>
      </c>
      <c r="L168" s="43"/>
      <c r="M168" s="228" t="s">
        <v>19</v>
      </c>
      <c r="N168" s="229" t="s">
        <v>43</v>
      </c>
      <c r="O168" s="83"/>
      <c r="P168" s="230">
        <f>O168*H168</f>
        <v>0</v>
      </c>
      <c r="Q168" s="230">
        <v>0.00088999999999999995</v>
      </c>
      <c r="R168" s="230">
        <f>Q168*H168</f>
        <v>0.0026699999999999996</v>
      </c>
      <c r="S168" s="230">
        <v>0</v>
      </c>
      <c r="T168" s="23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2" t="s">
        <v>155</v>
      </c>
      <c r="AT168" s="232" t="s">
        <v>123</v>
      </c>
      <c r="AU168" s="232" t="s">
        <v>80</v>
      </c>
      <c r="AY168" s="16" t="s">
        <v>120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6" t="s">
        <v>78</v>
      </c>
      <c r="BK168" s="233">
        <f>ROUND(I168*H168,2)</f>
        <v>0</v>
      </c>
      <c r="BL168" s="16" t="s">
        <v>155</v>
      </c>
      <c r="BM168" s="232" t="s">
        <v>225</v>
      </c>
    </row>
    <row r="169" s="2" customFormat="1">
      <c r="A169" s="37"/>
      <c r="B169" s="38"/>
      <c r="C169" s="39"/>
      <c r="D169" s="234" t="s">
        <v>129</v>
      </c>
      <c r="E169" s="39"/>
      <c r="F169" s="235" t="s">
        <v>226</v>
      </c>
      <c r="G169" s="39"/>
      <c r="H169" s="39"/>
      <c r="I169" s="141"/>
      <c r="J169" s="39"/>
      <c r="K169" s="39"/>
      <c r="L169" s="43"/>
      <c r="M169" s="236"/>
      <c r="N169" s="237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129</v>
      </c>
      <c r="AU169" s="16" t="s">
        <v>80</v>
      </c>
    </row>
    <row r="170" s="2" customFormat="1">
      <c r="A170" s="37"/>
      <c r="B170" s="38"/>
      <c r="C170" s="39"/>
      <c r="D170" s="234" t="s">
        <v>131</v>
      </c>
      <c r="E170" s="39"/>
      <c r="F170" s="238" t="s">
        <v>132</v>
      </c>
      <c r="G170" s="39"/>
      <c r="H170" s="39"/>
      <c r="I170" s="141"/>
      <c r="J170" s="39"/>
      <c r="K170" s="39"/>
      <c r="L170" s="43"/>
      <c r="M170" s="236"/>
      <c r="N170" s="237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131</v>
      </c>
      <c r="AU170" s="16" t="s">
        <v>80</v>
      </c>
    </row>
    <row r="171" s="13" customFormat="1">
      <c r="A171" s="13"/>
      <c r="B171" s="239"/>
      <c r="C171" s="240"/>
      <c r="D171" s="234" t="s">
        <v>133</v>
      </c>
      <c r="E171" s="241" t="s">
        <v>19</v>
      </c>
      <c r="F171" s="242" t="s">
        <v>227</v>
      </c>
      <c r="G171" s="240"/>
      <c r="H171" s="243">
        <v>3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133</v>
      </c>
      <c r="AU171" s="249" t="s">
        <v>80</v>
      </c>
      <c r="AV171" s="13" t="s">
        <v>80</v>
      </c>
      <c r="AW171" s="13" t="s">
        <v>33</v>
      </c>
      <c r="AX171" s="13" t="s">
        <v>78</v>
      </c>
      <c r="AY171" s="249" t="s">
        <v>120</v>
      </c>
    </row>
    <row r="172" s="2" customFormat="1" ht="16.5" customHeight="1">
      <c r="A172" s="37"/>
      <c r="B172" s="38"/>
      <c r="C172" s="221" t="s">
        <v>228</v>
      </c>
      <c r="D172" s="221" t="s">
        <v>123</v>
      </c>
      <c r="E172" s="222" t="s">
        <v>229</v>
      </c>
      <c r="F172" s="223" t="s">
        <v>230</v>
      </c>
      <c r="G172" s="224" t="s">
        <v>126</v>
      </c>
      <c r="H172" s="225">
        <v>3</v>
      </c>
      <c r="I172" s="226"/>
      <c r="J172" s="227">
        <f>ROUND(I172*H172,2)</f>
        <v>0</v>
      </c>
      <c r="K172" s="223" t="s">
        <v>140</v>
      </c>
      <c r="L172" s="43"/>
      <c r="M172" s="228" t="s">
        <v>19</v>
      </c>
      <c r="N172" s="229" t="s">
        <v>43</v>
      </c>
      <c r="O172" s="83"/>
      <c r="P172" s="230">
        <f>O172*H172</f>
        <v>0</v>
      </c>
      <c r="Q172" s="230">
        <v>0.00051999999999999995</v>
      </c>
      <c r="R172" s="230">
        <f>Q172*H172</f>
        <v>0.0015599999999999998</v>
      </c>
      <c r="S172" s="230">
        <v>0</v>
      </c>
      <c r="T172" s="23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2" t="s">
        <v>155</v>
      </c>
      <c r="AT172" s="232" t="s">
        <v>123</v>
      </c>
      <c r="AU172" s="232" t="s">
        <v>80</v>
      </c>
      <c r="AY172" s="16" t="s">
        <v>120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6" t="s">
        <v>78</v>
      </c>
      <c r="BK172" s="233">
        <f>ROUND(I172*H172,2)</f>
        <v>0</v>
      </c>
      <c r="BL172" s="16" t="s">
        <v>155</v>
      </c>
      <c r="BM172" s="232" t="s">
        <v>231</v>
      </c>
    </row>
    <row r="173" s="2" customFormat="1">
      <c r="A173" s="37"/>
      <c r="B173" s="38"/>
      <c r="C173" s="39"/>
      <c r="D173" s="234" t="s">
        <v>129</v>
      </c>
      <c r="E173" s="39"/>
      <c r="F173" s="235" t="s">
        <v>232</v>
      </c>
      <c r="G173" s="39"/>
      <c r="H173" s="39"/>
      <c r="I173" s="141"/>
      <c r="J173" s="39"/>
      <c r="K173" s="39"/>
      <c r="L173" s="43"/>
      <c r="M173" s="236"/>
      <c r="N173" s="237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129</v>
      </c>
      <c r="AU173" s="16" t="s">
        <v>80</v>
      </c>
    </row>
    <row r="174" s="2" customFormat="1">
      <c r="A174" s="37"/>
      <c r="B174" s="38"/>
      <c r="C174" s="39"/>
      <c r="D174" s="234" t="s">
        <v>131</v>
      </c>
      <c r="E174" s="39"/>
      <c r="F174" s="238" t="s">
        <v>132</v>
      </c>
      <c r="G174" s="39"/>
      <c r="H174" s="39"/>
      <c r="I174" s="141"/>
      <c r="J174" s="39"/>
      <c r="K174" s="39"/>
      <c r="L174" s="43"/>
      <c r="M174" s="236"/>
      <c r="N174" s="237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131</v>
      </c>
      <c r="AU174" s="16" t="s">
        <v>80</v>
      </c>
    </row>
    <row r="175" s="13" customFormat="1">
      <c r="A175" s="13"/>
      <c r="B175" s="239"/>
      <c r="C175" s="240"/>
      <c r="D175" s="234" t="s">
        <v>133</v>
      </c>
      <c r="E175" s="241" t="s">
        <v>19</v>
      </c>
      <c r="F175" s="242" t="s">
        <v>227</v>
      </c>
      <c r="G175" s="240"/>
      <c r="H175" s="243">
        <v>3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133</v>
      </c>
      <c r="AU175" s="249" t="s">
        <v>80</v>
      </c>
      <c r="AV175" s="13" t="s">
        <v>80</v>
      </c>
      <c r="AW175" s="13" t="s">
        <v>33</v>
      </c>
      <c r="AX175" s="13" t="s">
        <v>78</v>
      </c>
      <c r="AY175" s="249" t="s">
        <v>120</v>
      </c>
    </row>
    <row r="176" s="2" customFormat="1" ht="16.5" customHeight="1">
      <c r="A176" s="37"/>
      <c r="B176" s="38"/>
      <c r="C176" s="221" t="s">
        <v>233</v>
      </c>
      <c r="D176" s="221" t="s">
        <v>123</v>
      </c>
      <c r="E176" s="222" t="s">
        <v>234</v>
      </c>
      <c r="F176" s="223" t="s">
        <v>235</v>
      </c>
      <c r="G176" s="224" t="s">
        <v>126</v>
      </c>
      <c r="H176" s="225">
        <v>2</v>
      </c>
      <c r="I176" s="226"/>
      <c r="J176" s="227">
        <f>ROUND(I176*H176,2)</f>
        <v>0</v>
      </c>
      <c r="K176" s="223" t="s">
        <v>140</v>
      </c>
      <c r="L176" s="43"/>
      <c r="M176" s="228" t="s">
        <v>19</v>
      </c>
      <c r="N176" s="229" t="s">
        <v>43</v>
      </c>
      <c r="O176" s="83"/>
      <c r="P176" s="230">
        <f>O176*H176</f>
        <v>0</v>
      </c>
      <c r="Q176" s="230">
        <v>0.001</v>
      </c>
      <c r="R176" s="230">
        <f>Q176*H176</f>
        <v>0.002</v>
      </c>
      <c r="S176" s="230">
        <v>0</v>
      </c>
      <c r="T176" s="23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2" t="s">
        <v>155</v>
      </c>
      <c r="AT176" s="232" t="s">
        <v>123</v>
      </c>
      <c r="AU176" s="232" t="s">
        <v>80</v>
      </c>
      <c r="AY176" s="16" t="s">
        <v>120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6" t="s">
        <v>78</v>
      </c>
      <c r="BK176" s="233">
        <f>ROUND(I176*H176,2)</f>
        <v>0</v>
      </c>
      <c r="BL176" s="16" t="s">
        <v>155</v>
      </c>
      <c r="BM176" s="232" t="s">
        <v>236</v>
      </c>
    </row>
    <row r="177" s="2" customFormat="1">
      <c r="A177" s="37"/>
      <c r="B177" s="38"/>
      <c r="C177" s="39"/>
      <c r="D177" s="234" t="s">
        <v>129</v>
      </c>
      <c r="E177" s="39"/>
      <c r="F177" s="235" t="s">
        <v>237</v>
      </c>
      <c r="G177" s="39"/>
      <c r="H177" s="39"/>
      <c r="I177" s="141"/>
      <c r="J177" s="39"/>
      <c r="K177" s="39"/>
      <c r="L177" s="43"/>
      <c r="M177" s="236"/>
      <c r="N177" s="237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129</v>
      </c>
      <c r="AU177" s="16" t="s">
        <v>80</v>
      </c>
    </row>
    <row r="178" s="2" customFormat="1">
      <c r="A178" s="37"/>
      <c r="B178" s="38"/>
      <c r="C178" s="39"/>
      <c r="D178" s="234" t="s">
        <v>131</v>
      </c>
      <c r="E178" s="39"/>
      <c r="F178" s="238" t="s">
        <v>132</v>
      </c>
      <c r="G178" s="39"/>
      <c r="H178" s="39"/>
      <c r="I178" s="141"/>
      <c r="J178" s="39"/>
      <c r="K178" s="39"/>
      <c r="L178" s="43"/>
      <c r="M178" s="236"/>
      <c r="N178" s="237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131</v>
      </c>
      <c r="AU178" s="16" t="s">
        <v>80</v>
      </c>
    </row>
    <row r="179" s="13" customFormat="1">
      <c r="A179" s="13"/>
      <c r="B179" s="239"/>
      <c r="C179" s="240"/>
      <c r="D179" s="234" t="s">
        <v>133</v>
      </c>
      <c r="E179" s="241" t="s">
        <v>19</v>
      </c>
      <c r="F179" s="242" t="s">
        <v>238</v>
      </c>
      <c r="G179" s="240"/>
      <c r="H179" s="243">
        <v>2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133</v>
      </c>
      <c r="AU179" s="249" t="s">
        <v>80</v>
      </c>
      <c r="AV179" s="13" t="s">
        <v>80</v>
      </c>
      <c r="AW179" s="13" t="s">
        <v>33</v>
      </c>
      <c r="AX179" s="13" t="s">
        <v>78</v>
      </c>
      <c r="AY179" s="249" t="s">
        <v>120</v>
      </c>
    </row>
    <row r="180" s="2" customFormat="1" ht="16.5" customHeight="1">
      <c r="A180" s="37"/>
      <c r="B180" s="38"/>
      <c r="C180" s="221" t="s">
        <v>239</v>
      </c>
      <c r="D180" s="221" t="s">
        <v>123</v>
      </c>
      <c r="E180" s="222" t="s">
        <v>240</v>
      </c>
      <c r="F180" s="223" t="s">
        <v>241</v>
      </c>
      <c r="G180" s="224" t="s">
        <v>172</v>
      </c>
      <c r="H180" s="225">
        <v>20</v>
      </c>
      <c r="I180" s="226"/>
      <c r="J180" s="227">
        <f>ROUND(I180*H180,2)</f>
        <v>0</v>
      </c>
      <c r="K180" s="223" t="s">
        <v>140</v>
      </c>
      <c r="L180" s="43"/>
      <c r="M180" s="228" t="s">
        <v>19</v>
      </c>
      <c r="N180" s="229" t="s">
        <v>43</v>
      </c>
      <c r="O180" s="83"/>
      <c r="P180" s="230">
        <f>O180*H180</f>
        <v>0</v>
      </c>
      <c r="Q180" s="230">
        <v>0.00059000000000000003</v>
      </c>
      <c r="R180" s="230">
        <f>Q180*H180</f>
        <v>0.011800000000000002</v>
      </c>
      <c r="S180" s="230">
        <v>0</v>
      </c>
      <c r="T180" s="23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2" t="s">
        <v>155</v>
      </c>
      <c r="AT180" s="232" t="s">
        <v>123</v>
      </c>
      <c r="AU180" s="232" t="s">
        <v>80</v>
      </c>
      <c r="AY180" s="16" t="s">
        <v>120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6" t="s">
        <v>78</v>
      </c>
      <c r="BK180" s="233">
        <f>ROUND(I180*H180,2)</f>
        <v>0</v>
      </c>
      <c r="BL180" s="16" t="s">
        <v>155</v>
      </c>
      <c r="BM180" s="232" t="s">
        <v>242</v>
      </c>
    </row>
    <row r="181" s="2" customFormat="1">
      <c r="A181" s="37"/>
      <c r="B181" s="38"/>
      <c r="C181" s="39"/>
      <c r="D181" s="234" t="s">
        <v>129</v>
      </c>
      <c r="E181" s="39"/>
      <c r="F181" s="235" t="s">
        <v>243</v>
      </c>
      <c r="G181" s="39"/>
      <c r="H181" s="39"/>
      <c r="I181" s="141"/>
      <c r="J181" s="39"/>
      <c r="K181" s="39"/>
      <c r="L181" s="43"/>
      <c r="M181" s="236"/>
      <c r="N181" s="237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129</v>
      </c>
      <c r="AU181" s="16" t="s">
        <v>80</v>
      </c>
    </row>
    <row r="182" s="2" customFormat="1">
      <c r="A182" s="37"/>
      <c r="B182" s="38"/>
      <c r="C182" s="39"/>
      <c r="D182" s="234" t="s">
        <v>131</v>
      </c>
      <c r="E182" s="39"/>
      <c r="F182" s="238" t="s">
        <v>132</v>
      </c>
      <c r="G182" s="39"/>
      <c r="H182" s="39"/>
      <c r="I182" s="141"/>
      <c r="J182" s="39"/>
      <c r="K182" s="39"/>
      <c r="L182" s="43"/>
      <c r="M182" s="236"/>
      <c r="N182" s="237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131</v>
      </c>
      <c r="AU182" s="16" t="s">
        <v>80</v>
      </c>
    </row>
    <row r="183" s="13" customFormat="1">
      <c r="A183" s="13"/>
      <c r="B183" s="239"/>
      <c r="C183" s="240"/>
      <c r="D183" s="234" t="s">
        <v>133</v>
      </c>
      <c r="E183" s="241" t="s">
        <v>19</v>
      </c>
      <c r="F183" s="242" t="s">
        <v>244</v>
      </c>
      <c r="G183" s="240"/>
      <c r="H183" s="243">
        <v>20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133</v>
      </c>
      <c r="AU183" s="249" t="s">
        <v>80</v>
      </c>
      <c r="AV183" s="13" t="s">
        <v>80</v>
      </c>
      <c r="AW183" s="13" t="s">
        <v>33</v>
      </c>
      <c r="AX183" s="13" t="s">
        <v>78</v>
      </c>
      <c r="AY183" s="249" t="s">
        <v>120</v>
      </c>
    </row>
    <row r="184" s="2" customFormat="1" ht="16.5" customHeight="1">
      <c r="A184" s="37"/>
      <c r="B184" s="38"/>
      <c r="C184" s="221" t="s">
        <v>7</v>
      </c>
      <c r="D184" s="221" t="s">
        <v>123</v>
      </c>
      <c r="E184" s="222" t="s">
        <v>245</v>
      </c>
      <c r="F184" s="223" t="s">
        <v>246</v>
      </c>
      <c r="G184" s="224" t="s">
        <v>172</v>
      </c>
      <c r="H184" s="225">
        <v>8</v>
      </c>
      <c r="I184" s="226"/>
      <c r="J184" s="227">
        <f>ROUND(I184*H184,2)</f>
        <v>0</v>
      </c>
      <c r="K184" s="223" t="s">
        <v>140</v>
      </c>
      <c r="L184" s="43"/>
      <c r="M184" s="228" t="s">
        <v>19</v>
      </c>
      <c r="N184" s="229" t="s">
        <v>43</v>
      </c>
      <c r="O184" s="83"/>
      <c r="P184" s="230">
        <f>O184*H184</f>
        <v>0</v>
      </c>
      <c r="Q184" s="230">
        <v>0.0020100000000000001</v>
      </c>
      <c r="R184" s="230">
        <f>Q184*H184</f>
        <v>0.016080000000000001</v>
      </c>
      <c r="S184" s="230">
        <v>0</v>
      </c>
      <c r="T184" s="23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2" t="s">
        <v>155</v>
      </c>
      <c r="AT184" s="232" t="s">
        <v>123</v>
      </c>
      <c r="AU184" s="232" t="s">
        <v>80</v>
      </c>
      <c r="AY184" s="16" t="s">
        <v>120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6" t="s">
        <v>78</v>
      </c>
      <c r="BK184" s="233">
        <f>ROUND(I184*H184,2)</f>
        <v>0</v>
      </c>
      <c r="BL184" s="16" t="s">
        <v>155</v>
      </c>
      <c r="BM184" s="232" t="s">
        <v>247</v>
      </c>
    </row>
    <row r="185" s="2" customFormat="1">
      <c r="A185" s="37"/>
      <c r="B185" s="38"/>
      <c r="C185" s="39"/>
      <c r="D185" s="234" t="s">
        <v>129</v>
      </c>
      <c r="E185" s="39"/>
      <c r="F185" s="235" t="s">
        <v>248</v>
      </c>
      <c r="G185" s="39"/>
      <c r="H185" s="39"/>
      <c r="I185" s="141"/>
      <c r="J185" s="39"/>
      <c r="K185" s="39"/>
      <c r="L185" s="43"/>
      <c r="M185" s="236"/>
      <c r="N185" s="237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129</v>
      </c>
      <c r="AU185" s="16" t="s">
        <v>80</v>
      </c>
    </row>
    <row r="186" s="2" customFormat="1">
      <c r="A186" s="37"/>
      <c r="B186" s="38"/>
      <c r="C186" s="39"/>
      <c r="D186" s="234" t="s">
        <v>131</v>
      </c>
      <c r="E186" s="39"/>
      <c r="F186" s="238" t="s">
        <v>132</v>
      </c>
      <c r="G186" s="39"/>
      <c r="H186" s="39"/>
      <c r="I186" s="141"/>
      <c r="J186" s="39"/>
      <c r="K186" s="39"/>
      <c r="L186" s="43"/>
      <c r="M186" s="236"/>
      <c r="N186" s="237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131</v>
      </c>
      <c r="AU186" s="16" t="s">
        <v>80</v>
      </c>
    </row>
    <row r="187" s="13" customFormat="1">
      <c r="A187" s="13"/>
      <c r="B187" s="239"/>
      <c r="C187" s="240"/>
      <c r="D187" s="234" t="s">
        <v>133</v>
      </c>
      <c r="E187" s="241" t="s">
        <v>19</v>
      </c>
      <c r="F187" s="242" t="s">
        <v>249</v>
      </c>
      <c r="G187" s="240"/>
      <c r="H187" s="243">
        <v>8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133</v>
      </c>
      <c r="AU187" s="249" t="s">
        <v>80</v>
      </c>
      <c r="AV187" s="13" t="s">
        <v>80</v>
      </c>
      <c r="AW187" s="13" t="s">
        <v>33</v>
      </c>
      <c r="AX187" s="13" t="s">
        <v>78</v>
      </c>
      <c r="AY187" s="249" t="s">
        <v>120</v>
      </c>
    </row>
    <row r="188" s="2" customFormat="1" ht="16.5" customHeight="1">
      <c r="A188" s="37"/>
      <c r="B188" s="38"/>
      <c r="C188" s="221" t="s">
        <v>250</v>
      </c>
      <c r="D188" s="221" t="s">
        <v>123</v>
      </c>
      <c r="E188" s="222" t="s">
        <v>251</v>
      </c>
      <c r="F188" s="223" t="s">
        <v>252</v>
      </c>
      <c r="G188" s="224" t="s">
        <v>172</v>
      </c>
      <c r="H188" s="225">
        <v>41</v>
      </c>
      <c r="I188" s="226"/>
      <c r="J188" s="227">
        <f>ROUND(I188*H188,2)</f>
        <v>0</v>
      </c>
      <c r="K188" s="223" t="s">
        <v>140</v>
      </c>
      <c r="L188" s="43"/>
      <c r="M188" s="228" t="s">
        <v>19</v>
      </c>
      <c r="N188" s="229" t="s">
        <v>43</v>
      </c>
      <c r="O188" s="83"/>
      <c r="P188" s="230">
        <f>O188*H188</f>
        <v>0</v>
      </c>
      <c r="Q188" s="230">
        <v>0.00040999999999999999</v>
      </c>
      <c r="R188" s="230">
        <f>Q188*H188</f>
        <v>0.016809999999999999</v>
      </c>
      <c r="S188" s="230">
        <v>0</v>
      </c>
      <c r="T188" s="23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2" t="s">
        <v>155</v>
      </c>
      <c r="AT188" s="232" t="s">
        <v>123</v>
      </c>
      <c r="AU188" s="232" t="s">
        <v>80</v>
      </c>
      <c r="AY188" s="16" t="s">
        <v>120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6" t="s">
        <v>78</v>
      </c>
      <c r="BK188" s="233">
        <f>ROUND(I188*H188,2)</f>
        <v>0</v>
      </c>
      <c r="BL188" s="16" t="s">
        <v>155</v>
      </c>
      <c r="BM188" s="232" t="s">
        <v>253</v>
      </c>
    </row>
    <row r="189" s="2" customFormat="1">
      <c r="A189" s="37"/>
      <c r="B189" s="38"/>
      <c r="C189" s="39"/>
      <c r="D189" s="234" t="s">
        <v>129</v>
      </c>
      <c r="E189" s="39"/>
      <c r="F189" s="235" t="s">
        <v>254</v>
      </c>
      <c r="G189" s="39"/>
      <c r="H189" s="39"/>
      <c r="I189" s="141"/>
      <c r="J189" s="39"/>
      <c r="K189" s="39"/>
      <c r="L189" s="43"/>
      <c r="M189" s="236"/>
      <c r="N189" s="237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129</v>
      </c>
      <c r="AU189" s="16" t="s">
        <v>80</v>
      </c>
    </row>
    <row r="190" s="2" customFormat="1">
      <c r="A190" s="37"/>
      <c r="B190" s="38"/>
      <c r="C190" s="39"/>
      <c r="D190" s="234" t="s">
        <v>131</v>
      </c>
      <c r="E190" s="39"/>
      <c r="F190" s="238" t="s">
        <v>132</v>
      </c>
      <c r="G190" s="39"/>
      <c r="H190" s="39"/>
      <c r="I190" s="141"/>
      <c r="J190" s="39"/>
      <c r="K190" s="39"/>
      <c r="L190" s="43"/>
      <c r="M190" s="236"/>
      <c r="N190" s="237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131</v>
      </c>
      <c r="AU190" s="16" t="s">
        <v>80</v>
      </c>
    </row>
    <row r="191" s="13" customFormat="1">
      <c r="A191" s="13"/>
      <c r="B191" s="239"/>
      <c r="C191" s="240"/>
      <c r="D191" s="234" t="s">
        <v>133</v>
      </c>
      <c r="E191" s="241" t="s">
        <v>19</v>
      </c>
      <c r="F191" s="242" t="s">
        <v>255</v>
      </c>
      <c r="G191" s="240"/>
      <c r="H191" s="243">
        <v>41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133</v>
      </c>
      <c r="AU191" s="249" t="s">
        <v>80</v>
      </c>
      <c r="AV191" s="13" t="s">
        <v>80</v>
      </c>
      <c r="AW191" s="13" t="s">
        <v>33</v>
      </c>
      <c r="AX191" s="13" t="s">
        <v>78</v>
      </c>
      <c r="AY191" s="249" t="s">
        <v>120</v>
      </c>
    </row>
    <row r="192" s="2" customFormat="1" ht="16.5" customHeight="1">
      <c r="A192" s="37"/>
      <c r="B192" s="38"/>
      <c r="C192" s="221" t="s">
        <v>256</v>
      </c>
      <c r="D192" s="221" t="s">
        <v>123</v>
      </c>
      <c r="E192" s="222" t="s">
        <v>257</v>
      </c>
      <c r="F192" s="223" t="s">
        <v>258</v>
      </c>
      <c r="G192" s="224" t="s">
        <v>172</v>
      </c>
      <c r="H192" s="225">
        <v>8</v>
      </c>
      <c r="I192" s="226"/>
      <c r="J192" s="227">
        <f>ROUND(I192*H192,2)</f>
        <v>0</v>
      </c>
      <c r="K192" s="223" t="s">
        <v>140</v>
      </c>
      <c r="L192" s="43"/>
      <c r="M192" s="228" t="s">
        <v>19</v>
      </c>
      <c r="N192" s="229" t="s">
        <v>43</v>
      </c>
      <c r="O192" s="83"/>
      <c r="P192" s="230">
        <f>O192*H192</f>
        <v>0</v>
      </c>
      <c r="Q192" s="230">
        <v>0.00048000000000000001</v>
      </c>
      <c r="R192" s="230">
        <f>Q192*H192</f>
        <v>0.0038400000000000001</v>
      </c>
      <c r="S192" s="230">
        <v>0</v>
      </c>
      <c r="T192" s="231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2" t="s">
        <v>155</v>
      </c>
      <c r="AT192" s="232" t="s">
        <v>123</v>
      </c>
      <c r="AU192" s="232" t="s">
        <v>80</v>
      </c>
      <c r="AY192" s="16" t="s">
        <v>120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6" t="s">
        <v>78</v>
      </c>
      <c r="BK192" s="233">
        <f>ROUND(I192*H192,2)</f>
        <v>0</v>
      </c>
      <c r="BL192" s="16" t="s">
        <v>155</v>
      </c>
      <c r="BM192" s="232" t="s">
        <v>259</v>
      </c>
    </row>
    <row r="193" s="2" customFormat="1">
      <c r="A193" s="37"/>
      <c r="B193" s="38"/>
      <c r="C193" s="39"/>
      <c r="D193" s="234" t="s">
        <v>129</v>
      </c>
      <c r="E193" s="39"/>
      <c r="F193" s="235" t="s">
        <v>260</v>
      </c>
      <c r="G193" s="39"/>
      <c r="H193" s="39"/>
      <c r="I193" s="141"/>
      <c r="J193" s="39"/>
      <c r="K193" s="39"/>
      <c r="L193" s="43"/>
      <c r="M193" s="236"/>
      <c r="N193" s="237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129</v>
      </c>
      <c r="AU193" s="16" t="s">
        <v>80</v>
      </c>
    </row>
    <row r="194" s="2" customFormat="1">
      <c r="A194" s="37"/>
      <c r="B194" s="38"/>
      <c r="C194" s="39"/>
      <c r="D194" s="234" t="s">
        <v>131</v>
      </c>
      <c r="E194" s="39"/>
      <c r="F194" s="238" t="s">
        <v>132</v>
      </c>
      <c r="G194" s="39"/>
      <c r="H194" s="39"/>
      <c r="I194" s="141"/>
      <c r="J194" s="39"/>
      <c r="K194" s="39"/>
      <c r="L194" s="43"/>
      <c r="M194" s="236"/>
      <c r="N194" s="237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131</v>
      </c>
      <c r="AU194" s="16" t="s">
        <v>80</v>
      </c>
    </row>
    <row r="195" s="13" customFormat="1">
      <c r="A195" s="13"/>
      <c r="B195" s="239"/>
      <c r="C195" s="240"/>
      <c r="D195" s="234" t="s">
        <v>133</v>
      </c>
      <c r="E195" s="241" t="s">
        <v>19</v>
      </c>
      <c r="F195" s="242" t="s">
        <v>261</v>
      </c>
      <c r="G195" s="240"/>
      <c r="H195" s="243">
        <v>8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133</v>
      </c>
      <c r="AU195" s="249" t="s">
        <v>80</v>
      </c>
      <c r="AV195" s="13" t="s">
        <v>80</v>
      </c>
      <c r="AW195" s="13" t="s">
        <v>33</v>
      </c>
      <c r="AX195" s="13" t="s">
        <v>78</v>
      </c>
      <c r="AY195" s="249" t="s">
        <v>120</v>
      </c>
    </row>
    <row r="196" s="2" customFormat="1" ht="16.5" customHeight="1">
      <c r="A196" s="37"/>
      <c r="B196" s="38"/>
      <c r="C196" s="221" t="s">
        <v>262</v>
      </c>
      <c r="D196" s="221" t="s">
        <v>123</v>
      </c>
      <c r="E196" s="222" t="s">
        <v>263</v>
      </c>
      <c r="F196" s="223" t="s">
        <v>264</v>
      </c>
      <c r="G196" s="224" t="s">
        <v>172</v>
      </c>
      <c r="H196" s="225">
        <v>3</v>
      </c>
      <c r="I196" s="226"/>
      <c r="J196" s="227">
        <f>ROUND(I196*H196,2)</f>
        <v>0</v>
      </c>
      <c r="K196" s="223" t="s">
        <v>140</v>
      </c>
      <c r="L196" s="43"/>
      <c r="M196" s="228" t="s">
        <v>19</v>
      </c>
      <c r="N196" s="229" t="s">
        <v>43</v>
      </c>
      <c r="O196" s="83"/>
      <c r="P196" s="230">
        <f>O196*H196</f>
        <v>0</v>
      </c>
      <c r="Q196" s="230">
        <v>0.0022399999999999998</v>
      </c>
      <c r="R196" s="230">
        <f>Q196*H196</f>
        <v>0.0067199999999999994</v>
      </c>
      <c r="S196" s="230">
        <v>0</v>
      </c>
      <c r="T196" s="231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2" t="s">
        <v>155</v>
      </c>
      <c r="AT196" s="232" t="s">
        <v>123</v>
      </c>
      <c r="AU196" s="232" t="s">
        <v>80</v>
      </c>
      <c r="AY196" s="16" t="s">
        <v>120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6" t="s">
        <v>78</v>
      </c>
      <c r="BK196" s="233">
        <f>ROUND(I196*H196,2)</f>
        <v>0</v>
      </c>
      <c r="BL196" s="16" t="s">
        <v>155</v>
      </c>
      <c r="BM196" s="232" t="s">
        <v>265</v>
      </c>
    </row>
    <row r="197" s="2" customFormat="1">
      <c r="A197" s="37"/>
      <c r="B197" s="38"/>
      <c r="C197" s="39"/>
      <c r="D197" s="234" t="s">
        <v>129</v>
      </c>
      <c r="E197" s="39"/>
      <c r="F197" s="235" t="s">
        <v>266</v>
      </c>
      <c r="G197" s="39"/>
      <c r="H197" s="39"/>
      <c r="I197" s="141"/>
      <c r="J197" s="39"/>
      <c r="K197" s="39"/>
      <c r="L197" s="43"/>
      <c r="M197" s="236"/>
      <c r="N197" s="237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129</v>
      </c>
      <c r="AU197" s="16" t="s">
        <v>80</v>
      </c>
    </row>
    <row r="198" s="2" customFormat="1">
      <c r="A198" s="37"/>
      <c r="B198" s="38"/>
      <c r="C198" s="39"/>
      <c r="D198" s="234" t="s">
        <v>131</v>
      </c>
      <c r="E198" s="39"/>
      <c r="F198" s="238" t="s">
        <v>132</v>
      </c>
      <c r="G198" s="39"/>
      <c r="H198" s="39"/>
      <c r="I198" s="141"/>
      <c r="J198" s="39"/>
      <c r="K198" s="39"/>
      <c r="L198" s="43"/>
      <c r="M198" s="236"/>
      <c r="N198" s="237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131</v>
      </c>
      <c r="AU198" s="16" t="s">
        <v>80</v>
      </c>
    </row>
    <row r="199" s="13" customFormat="1">
      <c r="A199" s="13"/>
      <c r="B199" s="239"/>
      <c r="C199" s="240"/>
      <c r="D199" s="234" t="s">
        <v>133</v>
      </c>
      <c r="E199" s="241" t="s">
        <v>19</v>
      </c>
      <c r="F199" s="242" t="s">
        <v>267</v>
      </c>
      <c r="G199" s="240"/>
      <c r="H199" s="243">
        <v>3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133</v>
      </c>
      <c r="AU199" s="249" t="s">
        <v>80</v>
      </c>
      <c r="AV199" s="13" t="s">
        <v>80</v>
      </c>
      <c r="AW199" s="13" t="s">
        <v>33</v>
      </c>
      <c r="AX199" s="13" t="s">
        <v>78</v>
      </c>
      <c r="AY199" s="249" t="s">
        <v>120</v>
      </c>
    </row>
    <row r="200" s="2" customFormat="1" ht="16.5" customHeight="1">
      <c r="A200" s="37"/>
      <c r="B200" s="38"/>
      <c r="C200" s="221" t="s">
        <v>268</v>
      </c>
      <c r="D200" s="221" t="s">
        <v>123</v>
      </c>
      <c r="E200" s="222" t="s">
        <v>269</v>
      </c>
      <c r="F200" s="223" t="s">
        <v>270</v>
      </c>
      <c r="G200" s="224" t="s">
        <v>126</v>
      </c>
      <c r="H200" s="225">
        <v>4</v>
      </c>
      <c r="I200" s="226"/>
      <c r="J200" s="227">
        <f>ROUND(I200*H200,2)</f>
        <v>0</v>
      </c>
      <c r="K200" s="223" t="s">
        <v>140</v>
      </c>
      <c r="L200" s="43"/>
      <c r="M200" s="228" t="s">
        <v>19</v>
      </c>
      <c r="N200" s="229" t="s">
        <v>43</v>
      </c>
      <c r="O200" s="83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2" t="s">
        <v>155</v>
      </c>
      <c r="AT200" s="232" t="s">
        <v>123</v>
      </c>
      <c r="AU200" s="232" t="s">
        <v>80</v>
      </c>
      <c r="AY200" s="16" t="s">
        <v>120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6" t="s">
        <v>78</v>
      </c>
      <c r="BK200" s="233">
        <f>ROUND(I200*H200,2)</f>
        <v>0</v>
      </c>
      <c r="BL200" s="16" t="s">
        <v>155</v>
      </c>
      <c r="BM200" s="232" t="s">
        <v>271</v>
      </c>
    </row>
    <row r="201" s="2" customFormat="1">
      <c r="A201" s="37"/>
      <c r="B201" s="38"/>
      <c r="C201" s="39"/>
      <c r="D201" s="234" t="s">
        <v>129</v>
      </c>
      <c r="E201" s="39"/>
      <c r="F201" s="235" t="s">
        <v>272</v>
      </c>
      <c r="G201" s="39"/>
      <c r="H201" s="39"/>
      <c r="I201" s="141"/>
      <c r="J201" s="39"/>
      <c r="K201" s="39"/>
      <c r="L201" s="43"/>
      <c r="M201" s="236"/>
      <c r="N201" s="237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129</v>
      </c>
      <c r="AU201" s="16" t="s">
        <v>80</v>
      </c>
    </row>
    <row r="202" s="2" customFormat="1">
      <c r="A202" s="37"/>
      <c r="B202" s="38"/>
      <c r="C202" s="39"/>
      <c r="D202" s="234" t="s">
        <v>131</v>
      </c>
      <c r="E202" s="39"/>
      <c r="F202" s="238" t="s">
        <v>132</v>
      </c>
      <c r="G202" s="39"/>
      <c r="H202" s="39"/>
      <c r="I202" s="141"/>
      <c r="J202" s="39"/>
      <c r="K202" s="39"/>
      <c r="L202" s="43"/>
      <c r="M202" s="236"/>
      <c r="N202" s="237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131</v>
      </c>
      <c r="AU202" s="16" t="s">
        <v>80</v>
      </c>
    </row>
    <row r="203" s="13" customFormat="1">
      <c r="A203" s="13"/>
      <c r="B203" s="239"/>
      <c r="C203" s="240"/>
      <c r="D203" s="234" t="s">
        <v>133</v>
      </c>
      <c r="E203" s="241" t="s">
        <v>19</v>
      </c>
      <c r="F203" s="242" t="s">
        <v>273</v>
      </c>
      <c r="G203" s="240"/>
      <c r="H203" s="243">
        <v>4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133</v>
      </c>
      <c r="AU203" s="249" t="s">
        <v>80</v>
      </c>
      <c r="AV203" s="13" t="s">
        <v>80</v>
      </c>
      <c r="AW203" s="13" t="s">
        <v>33</v>
      </c>
      <c r="AX203" s="13" t="s">
        <v>78</v>
      </c>
      <c r="AY203" s="249" t="s">
        <v>120</v>
      </c>
    </row>
    <row r="204" s="2" customFormat="1" ht="16.5" customHeight="1">
      <c r="A204" s="37"/>
      <c r="B204" s="38"/>
      <c r="C204" s="221" t="s">
        <v>274</v>
      </c>
      <c r="D204" s="221" t="s">
        <v>123</v>
      </c>
      <c r="E204" s="222" t="s">
        <v>275</v>
      </c>
      <c r="F204" s="223" t="s">
        <v>276</v>
      </c>
      <c r="G204" s="224" t="s">
        <v>126</v>
      </c>
      <c r="H204" s="225">
        <v>1</v>
      </c>
      <c r="I204" s="226"/>
      <c r="J204" s="227">
        <f>ROUND(I204*H204,2)</f>
        <v>0</v>
      </c>
      <c r="K204" s="223" t="s">
        <v>140</v>
      </c>
      <c r="L204" s="43"/>
      <c r="M204" s="228" t="s">
        <v>19</v>
      </c>
      <c r="N204" s="229" t="s">
        <v>43</v>
      </c>
      <c r="O204" s="83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2" t="s">
        <v>155</v>
      </c>
      <c r="AT204" s="232" t="s">
        <v>123</v>
      </c>
      <c r="AU204" s="232" t="s">
        <v>80</v>
      </c>
      <c r="AY204" s="16" t="s">
        <v>120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6" t="s">
        <v>78</v>
      </c>
      <c r="BK204" s="233">
        <f>ROUND(I204*H204,2)</f>
        <v>0</v>
      </c>
      <c r="BL204" s="16" t="s">
        <v>155</v>
      </c>
      <c r="BM204" s="232" t="s">
        <v>277</v>
      </c>
    </row>
    <row r="205" s="2" customFormat="1">
      <c r="A205" s="37"/>
      <c r="B205" s="38"/>
      <c r="C205" s="39"/>
      <c r="D205" s="234" t="s">
        <v>129</v>
      </c>
      <c r="E205" s="39"/>
      <c r="F205" s="235" t="s">
        <v>278</v>
      </c>
      <c r="G205" s="39"/>
      <c r="H205" s="39"/>
      <c r="I205" s="141"/>
      <c r="J205" s="39"/>
      <c r="K205" s="39"/>
      <c r="L205" s="43"/>
      <c r="M205" s="236"/>
      <c r="N205" s="237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129</v>
      </c>
      <c r="AU205" s="16" t="s">
        <v>80</v>
      </c>
    </row>
    <row r="206" s="2" customFormat="1">
      <c r="A206" s="37"/>
      <c r="B206" s="38"/>
      <c r="C206" s="39"/>
      <c r="D206" s="234" t="s">
        <v>131</v>
      </c>
      <c r="E206" s="39"/>
      <c r="F206" s="238" t="s">
        <v>132</v>
      </c>
      <c r="G206" s="39"/>
      <c r="H206" s="39"/>
      <c r="I206" s="141"/>
      <c r="J206" s="39"/>
      <c r="K206" s="39"/>
      <c r="L206" s="43"/>
      <c r="M206" s="236"/>
      <c r="N206" s="237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131</v>
      </c>
      <c r="AU206" s="16" t="s">
        <v>80</v>
      </c>
    </row>
    <row r="207" s="13" customFormat="1">
      <c r="A207" s="13"/>
      <c r="B207" s="239"/>
      <c r="C207" s="240"/>
      <c r="D207" s="234" t="s">
        <v>133</v>
      </c>
      <c r="E207" s="241" t="s">
        <v>19</v>
      </c>
      <c r="F207" s="242" t="s">
        <v>78</v>
      </c>
      <c r="G207" s="240"/>
      <c r="H207" s="243">
        <v>1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133</v>
      </c>
      <c r="AU207" s="249" t="s">
        <v>80</v>
      </c>
      <c r="AV207" s="13" t="s">
        <v>80</v>
      </c>
      <c r="AW207" s="13" t="s">
        <v>33</v>
      </c>
      <c r="AX207" s="13" t="s">
        <v>78</v>
      </c>
      <c r="AY207" s="249" t="s">
        <v>120</v>
      </c>
    </row>
    <row r="208" s="2" customFormat="1" ht="16.5" customHeight="1">
      <c r="A208" s="37"/>
      <c r="B208" s="38"/>
      <c r="C208" s="221" t="s">
        <v>279</v>
      </c>
      <c r="D208" s="221" t="s">
        <v>123</v>
      </c>
      <c r="E208" s="222" t="s">
        <v>280</v>
      </c>
      <c r="F208" s="223" t="s">
        <v>281</v>
      </c>
      <c r="G208" s="224" t="s">
        <v>126</v>
      </c>
      <c r="H208" s="225">
        <v>2</v>
      </c>
      <c r="I208" s="226"/>
      <c r="J208" s="227">
        <f>ROUND(I208*H208,2)</f>
        <v>0</v>
      </c>
      <c r="K208" s="223" t="s">
        <v>140</v>
      </c>
      <c r="L208" s="43"/>
      <c r="M208" s="228" t="s">
        <v>19</v>
      </c>
      <c r="N208" s="229" t="s">
        <v>43</v>
      </c>
      <c r="O208" s="83"/>
      <c r="P208" s="230">
        <f>O208*H208</f>
        <v>0</v>
      </c>
      <c r="Q208" s="230">
        <v>8.0000000000000007E-05</v>
      </c>
      <c r="R208" s="230">
        <f>Q208*H208</f>
        <v>0.00016000000000000001</v>
      </c>
      <c r="S208" s="230">
        <v>0</v>
      </c>
      <c r="T208" s="23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2" t="s">
        <v>155</v>
      </c>
      <c r="AT208" s="232" t="s">
        <v>123</v>
      </c>
      <c r="AU208" s="232" t="s">
        <v>80</v>
      </c>
      <c r="AY208" s="16" t="s">
        <v>120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6" t="s">
        <v>78</v>
      </c>
      <c r="BK208" s="233">
        <f>ROUND(I208*H208,2)</f>
        <v>0</v>
      </c>
      <c r="BL208" s="16" t="s">
        <v>155</v>
      </c>
      <c r="BM208" s="232" t="s">
        <v>282</v>
      </c>
    </row>
    <row r="209" s="2" customFormat="1">
      <c r="A209" s="37"/>
      <c r="B209" s="38"/>
      <c r="C209" s="39"/>
      <c r="D209" s="234" t="s">
        <v>129</v>
      </c>
      <c r="E209" s="39"/>
      <c r="F209" s="235" t="s">
        <v>283</v>
      </c>
      <c r="G209" s="39"/>
      <c r="H209" s="39"/>
      <c r="I209" s="141"/>
      <c r="J209" s="39"/>
      <c r="K209" s="39"/>
      <c r="L209" s="43"/>
      <c r="M209" s="236"/>
      <c r="N209" s="237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129</v>
      </c>
      <c r="AU209" s="16" t="s">
        <v>80</v>
      </c>
    </row>
    <row r="210" s="2" customFormat="1">
      <c r="A210" s="37"/>
      <c r="B210" s="38"/>
      <c r="C210" s="39"/>
      <c r="D210" s="234" t="s">
        <v>131</v>
      </c>
      <c r="E210" s="39"/>
      <c r="F210" s="238" t="s">
        <v>132</v>
      </c>
      <c r="G210" s="39"/>
      <c r="H210" s="39"/>
      <c r="I210" s="141"/>
      <c r="J210" s="39"/>
      <c r="K210" s="39"/>
      <c r="L210" s="43"/>
      <c r="M210" s="236"/>
      <c r="N210" s="237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131</v>
      </c>
      <c r="AU210" s="16" t="s">
        <v>80</v>
      </c>
    </row>
    <row r="211" s="13" customFormat="1">
      <c r="A211" s="13"/>
      <c r="B211" s="239"/>
      <c r="C211" s="240"/>
      <c r="D211" s="234" t="s">
        <v>133</v>
      </c>
      <c r="E211" s="241" t="s">
        <v>19</v>
      </c>
      <c r="F211" s="242" t="s">
        <v>238</v>
      </c>
      <c r="G211" s="240"/>
      <c r="H211" s="243">
        <v>2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133</v>
      </c>
      <c r="AU211" s="249" t="s">
        <v>80</v>
      </c>
      <c r="AV211" s="13" t="s">
        <v>80</v>
      </c>
      <c r="AW211" s="13" t="s">
        <v>33</v>
      </c>
      <c r="AX211" s="13" t="s">
        <v>78</v>
      </c>
      <c r="AY211" s="249" t="s">
        <v>120</v>
      </c>
    </row>
    <row r="212" s="2" customFormat="1" ht="16.5" customHeight="1">
      <c r="A212" s="37"/>
      <c r="B212" s="38"/>
      <c r="C212" s="250" t="s">
        <v>284</v>
      </c>
      <c r="D212" s="250" t="s">
        <v>151</v>
      </c>
      <c r="E212" s="251" t="s">
        <v>285</v>
      </c>
      <c r="F212" s="252" t="s">
        <v>286</v>
      </c>
      <c r="G212" s="253" t="s">
        <v>126</v>
      </c>
      <c r="H212" s="254">
        <v>2</v>
      </c>
      <c r="I212" s="255"/>
      <c r="J212" s="256">
        <f>ROUND(I212*H212,2)</f>
        <v>0</v>
      </c>
      <c r="K212" s="252" t="s">
        <v>140</v>
      </c>
      <c r="L212" s="257"/>
      <c r="M212" s="258" t="s">
        <v>19</v>
      </c>
      <c r="N212" s="259" t="s">
        <v>43</v>
      </c>
      <c r="O212" s="83"/>
      <c r="P212" s="230">
        <f>O212*H212</f>
        <v>0</v>
      </c>
      <c r="Q212" s="230">
        <v>0.00029999999999999997</v>
      </c>
      <c r="R212" s="230">
        <f>Q212*H212</f>
        <v>0.00059999999999999995</v>
      </c>
      <c r="S212" s="230">
        <v>0</v>
      </c>
      <c r="T212" s="231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2" t="s">
        <v>154</v>
      </c>
      <c r="AT212" s="232" t="s">
        <v>151</v>
      </c>
      <c r="AU212" s="232" t="s">
        <v>80</v>
      </c>
      <c r="AY212" s="16" t="s">
        <v>120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6" t="s">
        <v>78</v>
      </c>
      <c r="BK212" s="233">
        <f>ROUND(I212*H212,2)</f>
        <v>0</v>
      </c>
      <c r="BL212" s="16" t="s">
        <v>155</v>
      </c>
      <c r="BM212" s="232" t="s">
        <v>287</v>
      </c>
    </row>
    <row r="213" s="2" customFormat="1">
      <c r="A213" s="37"/>
      <c r="B213" s="38"/>
      <c r="C213" s="39"/>
      <c r="D213" s="234" t="s">
        <v>129</v>
      </c>
      <c r="E213" s="39"/>
      <c r="F213" s="235" t="s">
        <v>286</v>
      </c>
      <c r="G213" s="39"/>
      <c r="H213" s="39"/>
      <c r="I213" s="141"/>
      <c r="J213" s="39"/>
      <c r="K213" s="39"/>
      <c r="L213" s="43"/>
      <c r="M213" s="236"/>
      <c r="N213" s="237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129</v>
      </c>
      <c r="AU213" s="16" t="s">
        <v>80</v>
      </c>
    </row>
    <row r="214" s="2" customFormat="1">
      <c r="A214" s="37"/>
      <c r="B214" s="38"/>
      <c r="C214" s="39"/>
      <c r="D214" s="234" t="s">
        <v>131</v>
      </c>
      <c r="E214" s="39"/>
      <c r="F214" s="238" t="s">
        <v>132</v>
      </c>
      <c r="G214" s="39"/>
      <c r="H214" s="39"/>
      <c r="I214" s="141"/>
      <c r="J214" s="39"/>
      <c r="K214" s="39"/>
      <c r="L214" s="43"/>
      <c r="M214" s="236"/>
      <c r="N214" s="237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131</v>
      </c>
      <c r="AU214" s="16" t="s">
        <v>80</v>
      </c>
    </row>
    <row r="215" s="13" customFormat="1">
      <c r="A215" s="13"/>
      <c r="B215" s="239"/>
      <c r="C215" s="240"/>
      <c r="D215" s="234" t="s">
        <v>133</v>
      </c>
      <c r="E215" s="241" t="s">
        <v>19</v>
      </c>
      <c r="F215" s="242" t="s">
        <v>238</v>
      </c>
      <c r="G215" s="240"/>
      <c r="H215" s="243">
        <v>2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133</v>
      </c>
      <c r="AU215" s="249" t="s">
        <v>80</v>
      </c>
      <c r="AV215" s="13" t="s">
        <v>80</v>
      </c>
      <c r="AW215" s="13" t="s">
        <v>33</v>
      </c>
      <c r="AX215" s="13" t="s">
        <v>78</v>
      </c>
      <c r="AY215" s="249" t="s">
        <v>120</v>
      </c>
    </row>
    <row r="216" s="2" customFormat="1" ht="16.5" customHeight="1">
      <c r="A216" s="37"/>
      <c r="B216" s="38"/>
      <c r="C216" s="250" t="s">
        <v>288</v>
      </c>
      <c r="D216" s="250" t="s">
        <v>151</v>
      </c>
      <c r="E216" s="251" t="s">
        <v>289</v>
      </c>
      <c r="F216" s="252" t="s">
        <v>290</v>
      </c>
      <c r="G216" s="253" t="s">
        <v>126</v>
      </c>
      <c r="H216" s="254">
        <v>2</v>
      </c>
      <c r="I216" s="255"/>
      <c r="J216" s="256">
        <f>ROUND(I216*H216,2)</f>
        <v>0</v>
      </c>
      <c r="K216" s="252" t="s">
        <v>140</v>
      </c>
      <c r="L216" s="257"/>
      <c r="M216" s="258" t="s">
        <v>19</v>
      </c>
      <c r="N216" s="259" t="s">
        <v>43</v>
      </c>
      <c r="O216" s="83"/>
      <c r="P216" s="230">
        <f>O216*H216</f>
        <v>0</v>
      </c>
      <c r="Q216" s="230">
        <v>0.00038000000000000002</v>
      </c>
      <c r="R216" s="230">
        <f>Q216*H216</f>
        <v>0.00076000000000000004</v>
      </c>
      <c r="S216" s="230">
        <v>0</v>
      </c>
      <c r="T216" s="231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2" t="s">
        <v>154</v>
      </c>
      <c r="AT216" s="232" t="s">
        <v>151</v>
      </c>
      <c r="AU216" s="232" t="s">
        <v>80</v>
      </c>
      <c r="AY216" s="16" t="s">
        <v>120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6" t="s">
        <v>78</v>
      </c>
      <c r="BK216" s="233">
        <f>ROUND(I216*H216,2)</f>
        <v>0</v>
      </c>
      <c r="BL216" s="16" t="s">
        <v>155</v>
      </c>
      <c r="BM216" s="232" t="s">
        <v>291</v>
      </c>
    </row>
    <row r="217" s="2" customFormat="1">
      <c r="A217" s="37"/>
      <c r="B217" s="38"/>
      <c r="C217" s="39"/>
      <c r="D217" s="234" t="s">
        <v>129</v>
      </c>
      <c r="E217" s="39"/>
      <c r="F217" s="235" t="s">
        <v>290</v>
      </c>
      <c r="G217" s="39"/>
      <c r="H217" s="39"/>
      <c r="I217" s="141"/>
      <c r="J217" s="39"/>
      <c r="K217" s="39"/>
      <c r="L217" s="43"/>
      <c r="M217" s="236"/>
      <c r="N217" s="237"/>
      <c r="O217" s="83"/>
      <c r="P217" s="83"/>
      <c r="Q217" s="83"/>
      <c r="R217" s="83"/>
      <c r="S217" s="83"/>
      <c r="T217" s="84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129</v>
      </c>
      <c r="AU217" s="16" t="s">
        <v>80</v>
      </c>
    </row>
    <row r="218" s="2" customFormat="1">
      <c r="A218" s="37"/>
      <c r="B218" s="38"/>
      <c r="C218" s="39"/>
      <c r="D218" s="234" t="s">
        <v>131</v>
      </c>
      <c r="E218" s="39"/>
      <c r="F218" s="238" t="s">
        <v>132</v>
      </c>
      <c r="G218" s="39"/>
      <c r="H218" s="39"/>
      <c r="I218" s="141"/>
      <c r="J218" s="39"/>
      <c r="K218" s="39"/>
      <c r="L218" s="43"/>
      <c r="M218" s="236"/>
      <c r="N218" s="237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131</v>
      </c>
      <c r="AU218" s="16" t="s">
        <v>80</v>
      </c>
    </row>
    <row r="219" s="13" customFormat="1">
      <c r="A219" s="13"/>
      <c r="B219" s="239"/>
      <c r="C219" s="240"/>
      <c r="D219" s="234" t="s">
        <v>133</v>
      </c>
      <c r="E219" s="241" t="s">
        <v>19</v>
      </c>
      <c r="F219" s="242" t="s">
        <v>238</v>
      </c>
      <c r="G219" s="240"/>
      <c r="H219" s="243">
        <v>2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133</v>
      </c>
      <c r="AU219" s="249" t="s">
        <v>80</v>
      </c>
      <c r="AV219" s="13" t="s">
        <v>80</v>
      </c>
      <c r="AW219" s="13" t="s">
        <v>33</v>
      </c>
      <c r="AX219" s="13" t="s">
        <v>78</v>
      </c>
      <c r="AY219" s="249" t="s">
        <v>120</v>
      </c>
    </row>
    <row r="220" s="2" customFormat="1" ht="16.5" customHeight="1">
      <c r="A220" s="37"/>
      <c r="B220" s="38"/>
      <c r="C220" s="221" t="s">
        <v>292</v>
      </c>
      <c r="D220" s="221" t="s">
        <v>123</v>
      </c>
      <c r="E220" s="222" t="s">
        <v>293</v>
      </c>
      <c r="F220" s="223" t="s">
        <v>294</v>
      </c>
      <c r="G220" s="224" t="s">
        <v>172</v>
      </c>
      <c r="H220" s="225">
        <v>80</v>
      </c>
      <c r="I220" s="226"/>
      <c r="J220" s="227">
        <f>ROUND(I220*H220,2)</f>
        <v>0</v>
      </c>
      <c r="K220" s="223" t="s">
        <v>140</v>
      </c>
      <c r="L220" s="43"/>
      <c r="M220" s="228" t="s">
        <v>19</v>
      </c>
      <c r="N220" s="229" t="s">
        <v>43</v>
      </c>
      <c r="O220" s="83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2" t="s">
        <v>155</v>
      </c>
      <c r="AT220" s="232" t="s">
        <v>123</v>
      </c>
      <c r="AU220" s="232" t="s">
        <v>80</v>
      </c>
      <c r="AY220" s="16" t="s">
        <v>120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6" t="s">
        <v>78</v>
      </c>
      <c r="BK220" s="233">
        <f>ROUND(I220*H220,2)</f>
        <v>0</v>
      </c>
      <c r="BL220" s="16" t="s">
        <v>155</v>
      </c>
      <c r="BM220" s="232" t="s">
        <v>295</v>
      </c>
    </row>
    <row r="221" s="2" customFormat="1">
      <c r="A221" s="37"/>
      <c r="B221" s="38"/>
      <c r="C221" s="39"/>
      <c r="D221" s="234" t="s">
        <v>129</v>
      </c>
      <c r="E221" s="39"/>
      <c r="F221" s="235" t="s">
        <v>296</v>
      </c>
      <c r="G221" s="39"/>
      <c r="H221" s="39"/>
      <c r="I221" s="141"/>
      <c r="J221" s="39"/>
      <c r="K221" s="39"/>
      <c r="L221" s="43"/>
      <c r="M221" s="236"/>
      <c r="N221" s="237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129</v>
      </c>
      <c r="AU221" s="16" t="s">
        <v>80</v>
      </c>
    </row>
    <row r="222" s="2" customFormat="1">
      <c r="A222" s="37"/>
      <c r="B222" s="38"/>
      <c r="C222" s="39"/>
      <c r="D222" s="234" t="s">
        <v>131</v>
      </c>
      <c r="E222" s="39"/>
      <c r="F222" s="238" t="s">
        <v>132</v>
      </c>
      <c r="G222" s="39"/>
      <c r="H222" s="39"/>
      <c r="I222" s="141"/>
      <c r="J222" s="39"/>
      <c r="K222" s="39"/>
      <c r="L222" s="43"/>
      <c r="M222" s="236"/>
      <c r="N222" s="237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131</v>
      </c>
      <c r="AU222" s="16" t="s">
        <v>80</v>
      </c>
    </row>
    <row r="223" s="13" customFormat="1">
      <c r="A223" s="13"/>
      <c r="B223" s="239"/>
      <c r="C223" s="240"/>
      <c r="D223" s="234" t="s">
        <v>133</v>
      </c>
      <c r="E223" s="241" t="s">
        <v>19</v>
      </c>
      <c r="F223" s="242" t="s">
        <v>297</v>
      </c>
      <c r="G223" s="240"/>
      <c r="H223" s="243">
        <v>80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133</v>
      </c>
      <c r="AU223" s="249" t="s">
        <v>80</v>
      </c>
      <c r="AV223" s="13" t="s">
        <v>80</v>
      </c>
      <c r="AW223" s="13" t="s">
        <v>33</v>
      </c>
      <c r="AX223" s="13" t="s">
        <v>78</v>
      </c>
      <c r="AY223" s="249" t="s">
        <v>120</v>
      </c>
    </row>
    <row r="224" s="2" customFormat="1" ht="16.5" customHeight="1">
      <c r="A224" s="37"/>
      <c r="B224" s="38"/>
      <c r="C224" s="221" t="s">
        <v>298</v>
      </c>
      <c r="D224" s="221" t="s">
        <v>123</v>
      </c>
      <c r="E224" s="222" t="s">
        <v>299</v>
      </c>
      <c r="F224" s="223" t="s">
        <v>300</v>
      </c>
      <c r="G224" s="224" t="s">
        <v>189</v>
      </c>
      <c r="H224" s="225">
        <v>0.081000000000000003</v>
      </c>
      <c r="I224" s="226"/>
      <c r="J224" s="227">
        <f>ROUND(I224*H224,2)</f>
        <v>0</v>
      </c>
      <c r="K224" s="223" t="s">
        <v>140</v>
      </c>
      <c r="L224" s="43"/>
      <c r="M224" s="228" t="s">
        <v>19</v>
      </c>
      <c r="N224" s="229" t="s">
        <v>43</v>
      </c>
      <c r="O224" s="83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2" t="s">
        <v>155</v>
      </c>
      <c r="AT224" s="232" t="s">
        <v>123</v>
      </c>
      <c r="AU224" s="232" t="s">
        <v>80</v>
      </c>
      <c r="AY224" s="16" t="s">
        <v>120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6" t="s">
        <v>78</v>
      </c>
      <c r="BK224" s="233">
        <f>ROUND(I224*H224,2)</f>
        <v>0</v>
      </c>
      <c r="BL224" s="16" t="s">
        <v>155</v>
      </c>
      <c r="BM224" s="232" t="s">
        <v>301</v>
      </c>
    </row>
    <row r="225" s="2" customFormat="1">
      <c r="A225" s="37"/>
      <c r="B225" s="38"/>
      <c r="C225" s="39"/>
      <c r="D225" s="234" t="s">
        <v>129</v>
      </c>
      <c r="E225" s="39"/>
      <c r="F225" s="235" t="s">
        <v>302</v>
      </c>
      <c r="G225" s="39"/>
      <c r="H225" s="39"/>
      <c r="I225" s="141"/>
      <c r="J225" s="39"/>
      <c r="K225" s="39"/>
      <c r="L225" s="43"/>
      <c r="M225" s="236"/>
      <c r="N225" s="237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129</v>
      </c>
      <c r="AU225" s="16" t="s">
        <v>80</v>
      </c>
    </row>
    <row r="226" s="2" customFormat="1">
      <c r="A226" s="37"/>
      <c r="B226" s="38"/>
      <c r="C226" s="39"/>
      <c r="D226" s="234" t="s">
        <v>131</v>
      </c>
      <c r="E226" s="39"/>
      <c r="F226" s="238" t="s">
        <v>132</v>
      </c>
      <c r="G226" s="39"/>
      <c r="H226" s="39"/>
      <c r="I226" s="141"/>
      <c r="J226" s="39"/>
      <c r="K226" s="39"/>
      <c r="L226" s="43"/>
      <c r="M226" s="236"/>
      <c r="N226" s="237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131</v>
      </c>
      <c r="AU226" s="16" t="s">
        <v>80</v>
      </c>
    </row>
    <row r="227" s="13" customFormat="1">
      <c r="A227" s="13"/>
      <c r="B227" s="239"/>
      <c r="C227" s="240"/>
      <c r="D227" s="234" t="s">
        <v>133</v>
      </c>
      <c r="E227" s="241" t="s">
        <v>19</v>
      </c>
      <c r="F227" s="242" t="s">
        <v>303</v>
      </c>
      <c r="G227" s="240"/>
      <c r="H227" s="243">
        <v>0.081000000000000003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133</v>
      </c>
      <c r="AU227" s="249" t="s">
        <v>80</v>
      </c>
      <c r="AV227" s="13" t="s">
        <v>80</v>
      </c>
      <c r="AW227" s="13" t="s">
        <v>33</v>
      </c>
      <c r="AX227" s="13" t="s">
        <v>78</v>
      </c>
      <c r="AY227" s="249" t="s">
        <v>120</v>
      </c>
    </row>
    <row r="228" s="2" customFormat="1" ht="16.5" customHeight="1">
      <c r="A228" s="37"/>
      <c r="B228" s="38"/>
      <c r="C228" s="221" t="s">
        <v>154</v>
      </c>
      <c r="D228" s="221" t="s">
        <v>123</v>
      </c>
      <c r="E228" s="222" t="s">
        <v>304</v>
      </c>
      <c r="F228" s="223" t="s">
        <v>305</v>
      </c>
      <c r="G228" s="224" t="s">
        <v>189</v>
      </c>
      <c r="H228" s="225">
        <v>0.063</v>
      </c>
      <c r="I228" s="226"/>
      <c r="J228" s="227">
        <f>ROUND(I228*H228,2)</f>
        <v>0</v>
      </c>
      <c r="K228" s="223" t="s">
        <v>140</v>
      </c>
      <c r="L228" s="43"/>
      <c r="M228" s="228" t="s">
        <v>19</v>
      </c>
      <c r="N228" s="229" t="s">
        <v>43</v>
      </c>
      <c r="O228" s="83"/>
      <c r="P228" s="230">
        <f>O228*H228</f>
        <v>0</v>
      </c>
      <c r="Q228" s="230">
        <v>0</v>
      </c>
      <c r="R228" s="230">
        <f>Q228*H228</f>
        <v>0</v>
      </c>
      <c r="S228" s="230">
        <v>0</v>
      </c>
      <c r="T228" s="231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2" t="s">
        <v>155</v>
      </c>
      <c r="AT228" s="232" t="s">
        <v>123</v>
      </c>
      <c r="AU228" s="232" t="s">
        <v>80</v>
      </c>
      <c r="AY228" s="16" t="s">
        <v>120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6" t="s">
        <v>78</v>
      </c>
      <c r="BK228" s="233">
        <f>ROUND(I228*H228,2)</f>
        <v>0</v>
      </c>
      <c r="BL228" s="16" t="s">
        <v>155</v>
      </c>
      <c r="BM228" s="232" t="s">
        <v>306</v>
      </c>
    </row>
    <row r="229" s="2" customFormat="1">
      <c r="A229" s="37"/>
      <c r="B229" s="38"/>
      <c r="C229" s="39"/>
      <c r="D229" s="234" t="s">
        <v>129</v>
      </c>
      <c r="E229" s="39"/>
      <c r="F229" s="235" t="s">
        <v>307</v>
      </c>
      <c r="G229" s="39"/>
      <c r="H229" s="39"/>
      <c r="I229" s="141"/>
      <c r="J229" s="39"/>
      <c r="K229" s="39"/>
      <c r="L229" s="43"/>
      <c r="M229" s="236"/>
      <c r="N229" s="237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129</v>
      </c>
      <c r="AU229" s="16" t="s">
        <v>80</v>
      </c>
    </row>
    <row r="230" s="12" customFormat="1" ht="22.8" customHeight="1">
      <c r="A230" s="12"/>
      <c r="B230" s="205"/>
      <c r="C230" s="206"/>
      <c r="D230" s="207" t="s">
        <v>71</v>
      </c>
      <c r="E230" s="219" t="s">
        <v>308</v>
      </c>
      <c r="F230" s="219" t="s">
        <v>309</v>
      </c>
      <c r="G230" s="206"/>
      <c r="H230" s="206"/>
      <c r="I230" s="209"/>
      <c r="J230" s="220">
        <f>BK230</f>
        <v>0</v>
      </c>
      <c r="K230" s="206"/>
      <c r="L230" s="211"/>
      <c r="M230" s="212"/>
      <c r="N230" s="213"/>
      <c r="O230" s="213"/>
      <c r="P230" s="214">
        <f>SUM(P231:P320)</f>
        <v>0</v>
      </c>
      <c r="Q230" s="213"/>
      <c r="R230" s="214">
        <f>SUM(R231:R320)</f>
        <v>0.083580000000000002</v>
      </c>
      <c r="S230" s="213"/>
      <c r="T230" s="215">
        <f>SUM(T231:T320)</f>
        <v>0.0033599999999999997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6" t="s">
        <v>80</v>
      </c>
      <c r="AT230" s="217" t="s">
        <v>71</v>
      </c>
      <c r="AU230" s="217" t="s">
        <v>78</v>
      </c>
      <c r="AY230" s="216" t="s">
        <v>120</v>
      </c>
      <c r="BK230" s="218">
        <f>SUM(BK231:BK320)</f>
        <v>0</v>
      </c>
    </row>
    <row r="231" s="2" customFormat="1" ht="16.5" customHeight="1">
      <c r="A231" s="37"/>
      <c r="B231" s="38"/>
      <c r="C231" s="221" t="s">
        <v>310</v>
      </c>
      <c r="D231" s="221" t="s">
        <v>123</v>
      </c>
      <c r="E231" s="222" t="s">
        <v>311</v>
      </c>
      <c r="F231" s="223" t="s">
        <v>312</v>
      </c>
      <c r="G231" s="224" t="s">
        <v>172</v>
      </c>
      <c r="H231" s="225">
        <v>12</v>
      </c>
      <c r="I231" s="226"/>
      <c r="J231" s="227">
        <f>ROUND(I231*H231,2)</f>
        <v>0</v>
      </c>
      <c r="K231" s="223" t="s">
        <v>140</v>
      </c>
      <c r="L231" s="43"/>
      <c r="M231" s="228" t="s">
        <v>19</v>
      </c>
      <c r="N231" s="229" t="s">
        <v>43</v>
      </c>
      <c r="O231" s="83"/>
      <c r="P231" s="230">
        <f>O231*H231</f>
        <v>0</v>
      </c>
      <c r="Q231" s="230">
        <v>0</v>
      </c>
      <c r="R231" s="230">
        <f>Q231*H231</f>
        <v>0</v>
      </c>
      <c r="S231" s="230">
        <v>0.00027999999999999998</v>
      </c>
      <c r="T231" s="231">
        <f>S231*H231</f>
        <v>0.0033599999999999997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2" t="s">
        <v>155</v>
      </c>
      <c r="AT231" s="232" t="s">
        <v>123</v>
      </c>
      <c r="AU231" s="232" t="s">
        <v>80</v>
      </c>
      <c r="AY231" s="16" t="s">
        <v>120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6" t="s">
        <v>78</v>
      </c>
      <c r="BK231" s="233">
        <f>ROUND(I231*H231,2)</f>
        <v>0</v>
      </c>
      <c r="BL231" s="16" t="s">
        <v>155</v>
      </c>
      <c r="BM231" s="232" t="s">
        <v>313</v>
      </c>
    </row>
    <row r="232" s="2" customFormat="1">
      <c r="A232" s="37"/>
      <c r="B232" s="38"/>
      <c r="C232" s="39"/>
      <c r="D232" s="234" t="s">
        <v>129</v>
      </c>
      <c r="E232" s="39"/>
      <c r="F232" s="235" t="s">
        <v>314</v>
      </c>
      <c r="G232" s="39"/>
      <c r="H232" s="39"/>
      <c r="I232" s="141"/>
      <c r="J232" s="39"/>
      <c r="K232" s="39"/>
      <c r="L232" s="43"/>
      <c r="M232" s="236"/>
      <c r="N232" s="237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129</v>
      </c>
      <c r="AU232" s="16" t="s">
        <v>80</v>
      </c>
    </row>
    <row r="233" s="2" customFormat="1">
      <c r="A233" s="37"/>
      <c r="B233" s="38"/>
      <c r="C233" s="39"/>
      <c r="D233" s="234" t="s">
        <v>131</v>
      </c>
      <c r="E233" s="39"/>
      <c r="F233" s="238" t="s">
        <v>132</v>
      </c>
      <c r="G233" s="39"/>
      <c r="H233" s="39"/>
      <c r="I233" s="141"/>
      <c r="J233" s="39"/>
      <c r="K233" s="39"/>
      <c r="L233" s="43"/>
      <c r="M233" s="236"/>
      <c r="N233" s="237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131</v>
      </c>
      <c r="AU233" s="16" t="s">
        <v>80</v>
      </c>
    </row>
    <row r="234" s="13" customFormat="1">
      <c r="A234" s="13"/>
      <c r="B234" s="239"/>
      <c r="C234" s="240"/>
      <c r="D234" s="234" t="s">
        <v>133</v>
      </c>
      <c r="E234" s="241" t="s">
        <v>19</v>
      </c>
      <c r="F234" s="242" t="s">
        <v>193</v>
      </c>
      <c r="G234" s="240"/>
      <c r="H234" s="243">
        <v>12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133</v>
      </c>
      <c r="AU234" s="249" t="s">
        <v>80</v>
      </c>
      <c r="AV234" s="13" t="s">
        <v>80</v>
      </c>
      <c r="AW234" s="13" t="s">
        <v>33</v>
      </c>
      <c r="AX234" s="13" t="s">
        <v>78</v>
      </c>
      <c r="AY234" s="249" t="s">
        <v>120</v>
      </c>
    </row>
    <row r="235" s="2" customFormat="1" ht="16.5" customHeight="1">
      <c r="A235" s="37"/>
      <c r="B235" s="38"/>
      <c r="C235" s="221" t="s">
        <v>315</v>
      </c>
      <c r="D235" s="221" t="s">
        <v>123</v>
      </c>
      <c r="E235" s="222" t="s">
        <v>316</v>
      </c>
      <c r="F235" s="223" t="s">
        <v>317</v>
      </c>
      <c r="G235" s="224" t="s">
        <v>126</v>
      </c>
      <c r="H235" s="225">
        <v>6</v>
      </c>
      <c r="I235" s="226"/>
      <c r="J235" s="227">
        <f>ROUND(I235*H235,2)</f>
        <v>0</v>
      </c>
      <c r="K235" s="223" t="s">
        <v>140</v>
      </c>
      <c r="L235" s="43"/>
      <c r="M235" s="228" t="s">
        <v>19</v>
      </c>
      <c r="N235" s="229" t="s">
        <v>43</v>
      </c>
      <c r="O235" s="83"/>
      <c r="P235" s="230">
        <f>O235*H235</f>
        <v>0</v>
      </c>
      <c r="Q235" s="230">
        <v>0</v>
      </c>
      <c r="R235" s="230">
        <f>Q235*H235</f>
        <v>0</v>
      </c>
      <c r="S235" s="230">
        <v>0</v>
      </c>
      <c r="T235" s="231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2" t="s">
        <v>155</v>
      </c>
      <c r="AT235" s="232" t="s">
        <v>123</v>
      </c>
      <c r="AU235" s="232" t="s">
        <v>80</v>
      </c>
      <c r="AY235" s="16" t="s">
        <v>120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6" t="s">
        <v>78</v>
      </c>
      <c r="BK235" s="233">
        <f>ROUND(I235*H235,2)</f>
        <v>0</v>
      </c>
      <c r="BL235" s="16" t="s">
        <v>155</v>
      </c>
      <c r="BM235" s="232" t="s">
        <v>318</v>
      </c>
    </row>
    <row r="236" s="2" customFormat="1">
      <c r="A236" s="37"/>
      <c r="B236" s="38"/>
      <c r="C236" s="39"/>
      <c r="D236" s="234" t="s">
        <v>129</v>
      </c>
      <c r="E236" s="39"/>
      <c r="F236" s="235" t="s">
        <v>319</v>
      </c>
      <c r="G236" s="39"/>
      <c r="H236" s="39"/>
      <c r="I236" s="141"/>
      <c r="J236" s="39"/>
      <c r="K236" s="39"/>
      <c r="L236" s="43"/>
      <c r="M236" s="236"/>
      <c r="N236" s="237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129</v>
      </c>
      <c r="AU236" s="16" t="s">
        <v>80</v>
      </c>
    </row>
    <row r="237" s="2" customFormat="1">
      <c r="A237" s="37"/>
      <c r="B237" s="38"/>
      <c r="C237" s="39"/>
      <c r="D237" s="234" t="s">
        <v>131</v>
      </c>
      <c r="E237" s="39"/>
      <c r="F237" s="238" t="s">
        <v>132</v>
      </c>
      <c r="G237" s="39"/>
      <c r="H237" s="39"/>
      <c r="I237" s="141"/>
      <c r="J237" s="39"/>
      <c r="K237" s="39"/>
      <c r="L237" s="43"/>
      <c r="M237" s="236"/>
      <c r="N237" s="237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131</v>
      </c>
      <c r="AU237" s="16" t="s">
        <v>80</v>
      </c>
    </row>
    <row r="238" s="13" customFormat="1">
      <c r="A238" s="13"/>
      <c r="B238" s="239"/>
      <c r="C238" s="240"/>
      <c r="D238" s="234" t="s">
        <v>133</v>
      </c>
      <c r="E238" s="241" t="s">
        <v>19</v>
      </c>
      <c r="F238" s="242" t="s">
        <v>320</v>
      </c>
      <c r="G238" s="240"/>
      <c r="H238" s="243">
        <v>6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133</v>
      </c>
      <c r="AU238" s="249" t="s">
        <v>80</v>
      </c>
      <c r="AV238" s="13" t="s">
        <v>80</v>
      </c>
      <c r="AW238" s="13" t="s">
        <v>33</v>
      </c>
      <c r="AX238" s="13" t="s">
        <v>78</v>
      </c>
      <c r="AY238" s="249" t="s">
        <v>120</v>
      </c>
    </row>
    <row r="239" s="2" customFormat="1" ht="16.5" customHeight="1">
      <c r="A239" s="37"/>
      <c r="B239" s="38"/>
      <c r="C239" s="221" t="s">
        <v>321</v>
      </c>
      <c r="D239" s="221" t="s">
        <v>123</v>
      </c>
      <c r="E239" s="222" t="s">
        <v>322</v>
      </c>
      <c r="F239" s="223" t="s">
        <v>323</v>
      </c>
      <c r="G239" s="224" t="s">
        <v>126</v>
      </c>
      <c r="H239" s="225">
        <v>6</v>
      </c>
      <c r="I239" s="226"/>
      <c r="J239" s="227">
        <f>ROUND(I239*H239,2)</f>
        <v>0</v>
      </c>
      <c r="K239" s="223" t="s">
        <v>140</v>
      </c>
      <c r="L239" s="43"/>
      <c r="M239" s="228" t="s">
        <v>19</v>
      </c>
      <c r="N239" s="229" t="s">
        <v>43</v>
      </c>
      <c r="O239" s="83"/>
      <c r="P239" s="230">
        <f>O239*H239</f>
        <v>0</v>
      </c>
      <c r="Q239" s="230">
        <v>0</v>
      </c>
      <c r="R239" s="230">
        <f>Q239*H239</f>
        <v>0</v>
      </c>
      <c r="S239" s="230">
        <v>0</v>
      </c>
      <c r="T239" s="23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2" t="s">
        <v>155</v>
      </c>
      <c r="AT239" s="232" t="s">
        <v>123</v>
      </c>
      <c r="AU239" s="232" t="s">
        <v>80</v>
      </c>
      <c r="AY239" s="16" t="s">
        <v>120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6" t="s">
        <v>78</v>
      </c>
      <c r="BK239" s="233">
        <f>ROUND(I239*H239,2)</f>
        <v>0</v>
      </c>
      <c r="BL239" s="16" t="s">
        <v>155</v>
      </c>
      <c r="BM239" s="232" t="s">
        <v>324</v>
      </c>
    </row>
    <row r="240" s="2" customFormat="1">
      <c r="A240" s="37"/>
      <c r="B240" s="38"/>
      <c r="C240" s="39"/>
      <c r="D240" s="234" t="s">
        <v>129</v>
      </c>
      <c r="E240" s="39"/>
      <c r="F240" s="235" t="s">
        <v>325</v>
      </c>
      <c r="G240" s="39"/>
      <c r="H240" s="39"/>
      <c r="I240" s="141"/>
      <c r="J240" s="39"/>
      <c r="K240" s="39"/>
      <c r="L240" s="43"/>
      <c r="M240" s="236"/>
      <c r="N240" s="237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129</v>
      </c>
      <c r="AU240" s="16" t="s">
        <v>80</v>
      </c>
    </row>
    <row r="241" s="2" customFormat="1">
      <c r="A241" s="37"/>
      <c r="B241" s="38"/>
      <c r="C241" s="39"/>
      <c r="D241" s="234" t="s">
        <v>131</v>
      </c>
      <c r="E241" s="39"/>
      <c r="F241" s="238" t="s">
        <v>132</v>
      </c>
      <c r="G241" s="39"/>
      <c r="H241" s="39"/>
      <c r="I241" s="141"/>
      <c r="J241" s="39"/>
      <c r="K241" s="39"/>
      <c r="L241" s="43"/>
      <c r="M241" s="236"/>
      <c r="N241" s="237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131</v>
      </c>
      <c r="AU241" s="16" t="s">
        <v>80</v>
      </c>
    </row>
    <row r="242" s="13" customFormat="1">
      <c r="A242" s="13"/>
      <c r="B242" s="239"/>
      <c r="C242" s="240"/>
      <c r="D242" s="234" t="s">
        <v>133</v>
      </c>
      <c r="E242" s="241" t="s">
        <v>19</v>
      </c>
      <c r="F242" s="242" t="s">
        <v>320</v>
      </c>
      <c r="G242" s="240"/>
      <c r="H242" s="243">
        <v>6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133</v>
      </c>
      <c r="AU242" s="249" t="s">
        <v>80</v>
      </c>
      <c r="AV242" s="13" t="s">
        <v>80</v>
      </c>
      <c r="AW242" s="13" t="s">
        <v>33</v>
      </c>
      <c r="AX242" s="13" t="s">
        <v>78</v>
      </c>
      <c r="AY242" s="249" t="s">
        <v>120</v>
      </c>
    </row>
    <row r="243" s="2" customFormat="1" ht="16.5" customHeight="1">
      <c r="A243" s="37"/>
      <c r="B243" s="38"/>
      <c r="C243" s="221" t="s">
        <v>326</v>
      </c>
      <c r="D243" s="221" t="s">
        <v>123</v>
      </c>
      <c r="E243" s="222" t="s">
        <v>327</v>
      </c>
      <c r="F243" s="223" t="s">
        <v>328</v>
      </c>
      <c r="G243" s="224" t="s">
        <v>172</v>
      </c>
      <c r="H243" s="225">
        <v>20</v>
      </c>
      <c r="I243" s="226"/>
      <c r="J243" s="227">
        <f>ROUND(I243*H243,2)</f>
        <v>0</v>
      </c>
      <c r="K243" s="223" t="s">
        <v>140</v>
      </c>
      <c r="L243" s="43"/>
      <c r="M243" s="228" t="s">
        <v>19</v>
      </c>
      <c r="N243" s="229" t="s">
        <v>43</v>
      </c>
      <c r="O243" s="83"/>
      <c r="P243" s="230">
        <f>O243*H243</f>
        <v>0</v>
      </c>
      <c r="Q243" s="230">
        <v>0.00034000000000000002</v>
      </c>
      <c r="R243" s="230">
        <f>Q243*H243</f>
        <v>0.0068000000000000005</v>
      </c>
      <c r="S243" s="230">
        <v>0</v>
      </c>
      <c r="T243" s="231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2" t="s">
        <v>155</v>
      </c>
      <c r="AT243" s="232" t="s">
        <v>123</v>
      </c>
      <c r="AU243" s="232" t="s">
        <v>80</v>
      </c>
      <c r="AY243" s="16" t="s">
        <v>120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6" t="s">
        <v>78</v>
      </c>
      <c r="BK243" s="233">
        <f>ROUND(I243*H243,2)</f>
        <v>0</v>
      </c>
      <c r="BL243" s="16" t="s">
        <v>155</v>
      </c>
      <c r="BM243" s="232" t="s">
        <v>329</v>
      </c>
    </row>
    <row r="244" s="2" customFormat="1">
      <c r="A244" s="37"/>
      <c r="B244" s="38"/>
      <c r="C244" s="39"/>
      <c r="D244" s="234" t="s">
        <v>129</v>
      </c>
      <c r="E244" s="39"/>
      <c r="F244" s="235" t="s">
        <v>330</v>
      </c>
      <c r="G244" s="39"/>
      <c r="H244" s="39"/>
      <c r="I244" s="141"/>
      <c r="J244" s="39"/>
      <c r="K244" s="39"/>
      <c r="L244" s="43"/>
      <c r="M244" s="236"/>
      <c r="N244" s="237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129</v>
      </c>
      <c r="AU244" s="16" t="s">
        <v>80</v>
      </c>
    </row>
    <row r="245" s="2" customFormat="1">
      <c r="A245" s="37"/>
      <c r="B245" s="38"/>
      <c r="C245" s="39"/>
      <c r="D245" s="234" t="s">
        <v>131</v>
      </c>
      <c r="E245" s="39"/>
      <c r="F245" s="238" t="s">
        <v>132</v>
      </c>
      <c r="G245" s="39"/>
      <c r="H245" s="39"/>
      <c r="I245" s="141"/>
      <c r="J245" s="39"/>
      <c r="K245" s="39"/>
      <c r="L245" s="43"/>
      <c r="M245" s="236"/>
      <c r="N245" s="237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131</v>
      </c>
      <c r="AU245" s="16" t="s">
        <v>80</v>
      </c>
    </row>
    <row r="246" s="13" customFormat="1">
      <c r="A246" s="13"/>
      <c r="B246" s="239"/>
      <c r="C246" s="240"/>
      <c r="D246" s="234" t="s">
        <v>133</v>
      </c>
      <c r="E246" s="241" t="s">
        <v>19</v>
      </c>
      <c r="F246" s="242" t="s">
        <v>239</v>
      </c>
      <c r="G246" s="240"/>
      <c r="H246" s="243">
        <v>20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133</v>
      </c>
      <c r="AU246" s="249" t="s">
        <v>80</v>
      </c>
      <c r="AV246" s="13" t="s">
        <v>80</v>
      </c>
      <c r="AW246" s="13" t="s">
        <v>33</v>
      </c>
      <c r="AX246" s="13" t="s">
        <v>78</v>
      </c>
      <c r="AY246" s="249" t="s">
        <v>120</v>
      </c>
    </row>
    <row r="247" s="2" customFormat="1" ht="16.5" customHeight="1">
      <c r="A247" s="37"/>
      <c r="B247" s="38"/>
      <c r="C247" s="250" t="s">
        <v>331</v>
      </c>
      <c r="D247" s="250" t="s">
        <v>151</v>
      </c>
      <c r="E247" s="251" t="s">
        <v>332</v>
      </c>
      <c r="F247" s="252" t="s">
        <v>333</v>
      </c>
      <c r="G247" s="253" t="s">
        <v>172</v>
      </c>
      <c r="H247" s="254">
        <v>20</v>
      </c>
      <c r="I247" s="255"/>
      <c r="J247" s="256">
        <f>ROUND(I247*H247,2)</f>
        <v>0</v>
      </c>
      <c r="K247" s="252" t="s">
        <v>140</v>
      </c>
      <c r="L247" s="257"/>
      <c r="M247" s="258" t="s">
        <v>19</v>
      </c>
      <c r="N247" s="259" t="s">
        <v>43</v>
      </c>
      <c r="O247" s="83"/>
      <c r="P247" s="230">
        <f>O247*H247</f>
        <v>0</v>
      </c>
      <c r="Q247" s="230">
        <v>0.00021000000000000001</v>
      </c>
      <c r="R247" s="230">
        <f>Q247*H247</f>
        <v>0.0042000000000000006</v>
      </c>
      <c r="S247" s="230">
        <v>0</v>
      </c>
      <c r="T247" s="231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2" t="s">
        <v>154</v>
      </c>
      <c r="AT247" s="232" t="s">
        <v>151</v>
      </c>
      <c r="AU247" s="232" t="s">
        <v>80</v>
      </c>
      <c r="AY247" s="16" t="s">
        <v>120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6" t="s">
        <v>78</v>
      </c>
      <c r="BK247" s="233">
        <f>ROUND(I247*H247,2)</f>
        <v>0</v>
      </c>
      <c r="BL247" s="16" t="s">
        <v>155</v>
      </c>
      <c r="BM247" s="232" t="s">
        <v>334</v>
      </c>
    </row>
    <row r="248" s="2" customFormat="1">
      <c r="A248" s="37"/>
      <c r="B248" s="38"/>
      <c r="C248" s="39"/>
      <c r="D248" s="234" t="s">
        <v>129</v>
      </c>
      <c r="E248" s="39"/>
      <c r="F248" s="235" t="s">
        <v>333</v>
      </c>
      <c r="G248" s="39"/>
      <c r="H248" s="39"/>
      <c r="I248" s="141"/>
      <c r="J248" s="39"/>
      <c r="K248" s="39"/>
      <c r="L248" s="43"/>
      <c r="M248" s="236"/>
      <c r="N248" s="237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129</v>
      </c>
      <c r="AU248" s="16" t="s">
        <v>80</v>
      </c>
    </row>
    <row r="249" s="2" customFormat="1">
      <c r="A249" s="37"/>
      <c r="B249" s="38"/>
      <c r="C249" s="39"/>
      <c r="D249" s="234" t="s">
        <v>131</v>
      </c>
      <c r="E249" s="39"/>
      <c r="F249" s="238" t="s">
        <v>132</v>
      </c>
      <c r="G249" s="39"/>
      <c r="H249" s="39"/>
      <c r="I249" s="141"/>
      <c r="J249" s="39"/>
      <c r="K249" s="39"/>
      <c r="L249" s="43"/>
      <c r="M249" s="236"/>
      <c r="N249" s="237"/>
      <c r="O249" s="83"/>
      <c r="P249" s="83"/>
      <c r="Q249" s="83"/>
      <c r="R249" s="83"/>
      <c r="S249" s="83"/>
      <c r="T249" s="84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131</v>
      </c>
      <c r="AU249" s="16" t="s">
        <v>80</v>
      </c>
    </row>
    <row r="250" s="13" customFormat="1">
      <c r="A250" s="13"/>
      <c r="B250" s="239"/>
      <c r="C250" s="240"/>
      <c r="D250" s="234" t="s">
        <v>133</v>
      </c>
      <c r="E250" s="241" t="s">
        <v>19</v>
      </c>
      <c r="F250" s="242" t="s">
        <v>239</v>
      </c>
      <c r="G250" s="240"/>
      <c r="H250" s="243">
        <v>20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133</v>
      </c>
      <c r="AU250" s="249" t="s">
        <v>80</v>
      </c>
      <c r="AV250" s="13" t="s">
        <v>80</v>
      </c>
      <c r="AW250" s="13" t="s">
        <v>33</v>
      </c>
      <c r="AX250" s="13" t="s">
        <v>78</v>
      </c>
      <c r="AY250" s="249" t="s">
        <v>120</v>
      </c>
    </row>
    <row r="251" s="2" customFormat="1" ht="16.5" customHeight="1">
      <c r="A251" s="37"/>
      <c r="B251" s="38"/>
      <c r="C251" s="221" t="s">
        <v>335</v>
      </c>
      <c r="D251" s="221" t="s">
        <v>123</v>
      </c>
      <c r="E251" s="222" t="s">
        <v>336</v>
      </c>
      <c r="F251" s="223" t="s">
        <v>337</v>
      </c>
      <c r="G251" s="224" t="s">
        <v>172</v>
      </c>
      <c r="H251" s="225">
        <v>8</v>
      </c>
      <c r="I251" s="226"/>
      <c r="J251" s="227">
        <f>ROUND(I251*H251,2)</f>
        <v>0</v>
      </c>
      <c r="K251" s="223" t="s">
        <v>140</v>
      </c>
      <c r="L251" s="43"/>
      <c r="M251" s="228" t="s">
        <v>19</v>
      </c>
      <c r="N251" s="229" t="s">
        <v>43</v>
      </c>
      <c r="O251" s="83"/>
      <c r="P251" s="230">
        <f>O251*H251</f>
        <v>0</v>
      </c>
      <c r="Q251" s="230">
        <v>0.00042999999999999999</v>
      </c>
      <c r="R251" s="230">
        <f>Q251*H251</f>
        <v>0.0034399999999999999</v>
      </c>
      <c r="S251" s="230">
        <v>0</v>
      </c>
      <c r="T251" s="231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2" t="s">
        <v>155</v>
      </c>
      <c r="AT251" s="232" t="s">
        <v>123</v>
      </c>
      <c r="AU251" s="232" t="s">
        <v>80</v>
      </c>
      <c r="AY251" s="16" t="s">
        <v>120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16" t="s">
        <v>78</v>
      </c>
      <c r="BK251" s="233">
        <f>ROUND(I251*H251,2)</f>
        <v>0</v>
      </c>
      <c r="BL251" s="16" t="s">
        <v>155</v>
      </c>
      <c r="BM251" s="232" t="s">
        <v>338</v>
      </c>
    </row>
    <row r="252" s="2" customFormat="1">
      <c r="A252" s="37"/>
      <c r="B252" s="38"/>
      <c r="C252" s="39"/>
      <c r="D252" s="234" t="s">
        <v>129</v>
      </c>
      <c r="E252" s="39"/>
      <c r="F252" s="235" t="s">
        <v>339</v>
      </c>
      <c r="G252" s="39"/>
      <c r="H252" s="39"/>
      <c r="I252" s="141"/>
      <c r="J252" s="39"/>
      <c r="K252" s="39"/>
      <c r="L252" s="43"/>
      <c r="M252" s="236"/>
      <c r="N252" s="237"/>
      <c r="O252" s="83"/>
      <c r="P252" s="83"/>
      <c r="Q252" s="83"/>
      <c r="R252" s="83"/>
      <c r="S252" s="83"/>
      <c r="T252" s="84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129</v>
      </c>
      <c r="AU252" s="16" t="s">
        <v>80</v>
      </c>
    </row>
    <row r="253" s="2" customFormat="1">
      <c r="A253" s="37"/>
      <c r="B253" s="38"/>
      <c r="C253" s="39"/>
      <c r="D253" s="234" t="s">
        <v>131</v>
      </c>
      <c r="E253" s="39"/>
      <c r="F253" s="238" t="s">
        <v>132</v>
      </c>
      <c r="G253" s="39"/>
      <c r="H253" s="39"/>
      <c r="I253" s="141"/>
      <c r="J253" s="39"/>
      <c r="K253" s="39"/>
      <c r="L253" s="43"/>
      <c r="M253" s="236"/>
      <c r="N253" s="237"/>
      <c r="O253" s="83"/>
      <c r="P253" s="83"/>
      <c r="Q253" s="83"/>
      <c r="R253" s="83"/>
      <c r="S253" s="83"/>
      <c r="T253" s="84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131</v>
      </c>
      <c r="AU253" s="16" t="s">
        <v>80</v>
      </c>
    </row>
    <row r="254" s="13" customFormat="1">
      <c r="A254" s="13"/>
      <c r="B254" s="239"/>
      <c r="C254" s="240"/>
      <c r="D254" s="234" t="s">
        <v>133</v>
      </c>
      <c r="E254" s="241" t="s">
        <v>19</v>
      </c>
      <c r="F254" s="242" t="s">
        <v>169</v>
      </c>
      <c r="G254" s="240"/>
      <c r="H254" s="243">
        <v>8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133</v>
      </c>
      <c r="AU254" s="249" t="s">
        <v>80</v>
      </c>
      <c r="AV254" s="13" t="s">
        <v>80</v>
      </c>
      <c r="AW254" s="13" t="s">
        <v>33</v>
      </c>
      <c r="AX254" s="13" t="s">
        <v>78</v>
      </c>
      <c r="AY254" s="249" t="s">
        <v>120</v>
      </c>
    </row>
    <row r="255" s="2" customFormat="1" ht="16.5" customHeight="1">
      <c r="A255" s="37"/>
      <c r="B255" s="38"/>
      <c r="C255" s="250" t="s">
        <v>340</v>
      </c>
      <c r="D255" s="250" t="s">
        <v>151</v>
      </c>
      <c r="E255" s="251" t="s">
        <v>341</v>
      </c>
      <c r="F255" s="252" t="s">
        <v>342</v>
      </c>
      <c r="G255" s="253" t="s">
        <v>172</v>
      </c>
      <c r="H255" s="254">
        <v>8</v>
      </c>
      <c r="I255" s="255"/>
      <c r="J255" s="256">
        <f>ROUND(I255*H255,2)</f>
        <v>0</v>
      </c>
      <c r="K255" s="252" t="s">
        <v>140</v>
      </c>
      <c r="L255" s="257"/>
      <c r="M255" s="258" t="s">
        <v>19</v>
      </c>
      <c r="N255" s="259" t="s">
        <v>43</v>
      </c>
      <c r="O255" s="83"/>
      <c r="P255" s="230">
        <f>O255*H255</f>
        <v>0</v>
      </c>
      <c r="Q255" s="230">
        <v>0.00029999999999999997</v>
      </c>
      <c r="R255" s="230">
        <f>Q255*H255</f>
        <v>0.0023999999999999998</v>
      </c>
      <c r="S255" s="230">
        <v>0</v>
      </c>
      <c r="T255" s="231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2" t="s">
        <v>154</v>
      </c>
      <c r="AT255" s="232" t="s">
        <v>151</v>
      </c>
      <c r="AU255" s="232" t="s">
        <v>80</v>
      </c>
      <c r="AY255" s="16" t="s">
        <v>120</v>
      </c>
      <c r="BE255" s="233">
        <f>IF(N255="základní",J255,0)</f>
        <v>0</v>
      </c>
      <c r="BF255" s="233">
        <f>IF(N255="snížená",J255,0)</f>
        <v>0</v>
      </c>
      <c r="BG255" s="233">
        <f>IF(N255="zákl. přenesená",J255,0)</f>
        <v>0</v>
      </c>
      <c r="BH255" s="233">
        <f>IF(N255="sníž. přenesená",J255,0)</f>
        <v>0</v>
      </c>
      <c r="BI255" s="233">
        <f>IF(N255="nulová",J255,0)</f>
        <v>0</v>
      </c>
      <c r="BJ255" s="16" t="s">
        <v>78</v>
      </c>
      <c r="BK255" s="233">
        <f>ROUND(I255*H255,2)</f>
        <v>0</v>
      </c>
      <c r="BL255" s="16" t="s">
        <v>155</v>
      </c>
      <c r="BM255" s="232" t="s">
        <v>343</v>
      </c>
    </row>
    <row r="256" s="2" customFormat="1">
      <c r="A256" s="37"/>
      <c r="B256" s="38"/>
      <c r="C256" s="39"/>
      <c r="D256" s="234" t="s">
        <v>129</v>
      </c>
      <c r="E256" s="39"/>
      <c r="F256" s="235" t="s">
        <v>342</v>
      </c>
      <c r="G256" s="39"/>
      <c r="H256" s="39"/>
      <c r="I256" s="141"/>
      <c r="J256" s="39"/>
      <c r="K256" s="39"/>
      <c r="L256" s="43"/>
      <c r="M256" s="236"/>
      <c r="N256" s="237"/>
      <c r="O256" s="83"/>
      <c r="P256" s="83"/>
      <c r="Q256" s="83"/>
      <c r="R256" s="83"/>
      <c r="S256" s="83"/>
      <c r="T256" s="84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129</v>
      </c>
      <c r="AU256" s="16" t="s">
        <v>80</v>
      </c>
    </row>
    <row r="257" s="2" customFormat="1">
      <c r="A257" s="37"/>
      <c r="B257" s="38"/>
      <c r="C257" s="39"/>
      <c r="D257" s="234" t="s">
        <v>131</v>
      </c>
      <c r="E257" s="39"/>
      <c r="F257" s="238" t="s">
        <v>132</v>
      </c>
      <c r="G257" s="39"/>
      <c r="H257" s="39"/>
      <c r="I257" s="141"/>
      <c r="J257" s="39"/>
      <c r="K257" s="39"/>
      <c r="L257" s="43"/>
      <c r="M257" s="236"/>
      <c r="N257" s="237"/>
      <c r="O257" s="83"/>
      <c r="P257" s="83"/>
      <c r="Q257" s="83"/>
      <c r="R257" s="83"/>
      <c r="S257" s="83"/>
      <c r="T257" s="84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131</v>
      </c>
      <c r="AU257" s="16" t="s">
        <v>80</v>
      </c>
    </row>
    <row r="258" s="13" customFormat="1">
      <c r="A258" s="13"/>
      <c r="B258" s="239"/>
      <c r="C258" s="240"/>
      <c r="D258" s="234" t="s">
        <v>133</v>
      </c>
      <c r="E258" s="241" t="s">
        <v>19</v>
      </c>
      <c r="F258" s="242" t="s">
        <v>169</v>
      </c>
      <c r="G258" s="240"/>
      <c r="H258" s="243">
        <v>8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133</v>
      </c>
      <c r="AU258" s="249" t="s">
        <v>80</v>
      </c>
      <c r="AV258" s="13" t="s">
        <v>80</v>
      </c>
      <c r="AW258" s="13" t="s">
        <v>33</v>
      </c>
      <c r="AX258" s="13" t="s">
        <v>78</v>
      </c>
      <c r="AY258" s="249" t="s">
        <v>120</v>
      </c>
    </row>
    <row r="259" s="2" customFormat="1" ht="16.5" customHeight="1">
      <c r="A259" s="37"/>
      <c r="B259" s="38"/>
      <c r="C259" s="221" t="s">
        <v>344</v>
      </c>
      <c r="D259" s="221" t="s">
        <v>123</v>
      </c>
      <c r="E259" s="222" t="s">
        <v>345</v>
      </c>
      <c r="F259" s="223" t="s">
        <v>346</v>
      </c>
      <c r="G259" s="224" t="s">
        <v>172</v>
      </c>
      <c r="H259" s="225">
        <v>20</v>
      </c>
      <c r="I259" s="226"/>
      <c r="J259" s="227">
        <f>ROUND(I259*H259,2)</f>
        <v>0</v>
      </c>
      <c r="K259" s="223" t="s">
        <v>140</v>
      </c>
      <c r="L259" s="43"/>
      <c r="M259" s="228" t="s">
        <v>19</v>
      </c>
      <c r="N259" s="229" t="s">
        <v>43</v>
      </c>
      <c r="O259" s="83"/>
      <c r="P259" s="230">
        <f>O259*H259</f>
        <v>0</v>
      </c>
      <c r="Q259" s="230">
        <v>6.9999999999999994E-05</v>
      </c>
      <c r="R259" s="230">
        <f>Q259*H259</f>
        <v>0.0013999999999999998</v>
      </c>
      <c r="S259" s="230">
        <v>0</v>
      </c>
      <c r="T259" s="231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2" t="s">
        <v>155</v>
      </c>
      <c r="AT259" s="232" t="s">
        <v>123</v>
      </c>
      <c r="AU259" s="232" t="s">
        <v>80</v>
      </c>
      <c r="AY259" s="16" t="s">
        <v>120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6" t="s">
        <v>78</v>
      </c>
      <c r="BK259" s="233">
        <f>ROUND(I259*H259,2)</f>
        <v>0</v>
      </c>
      <c r="BL259" s="16" t="s">
        <v>155</v>
      </c>
      <c r="BM259" s="232" t="s">
        <v>347</v>
      </c>
    </row>
    <row r="260" s="2" customFormat="1">
      <c r="A260" s="37"/>
      <c r="B260" s="38"/>
      <c r="C260" s="39"/>
      <c r="D260" s="234" t="s">
        <v>129</v>
      </c>
      <c r="E260" s="39"/>
      <c r="F260" s="235" t="s">
        <v>348</v>
      </c>
      <c r="G260" s="39"/>
      <c r="H260" s="39"/>
      <c r="I260" s="141"/>
      <c r="J260" s="39"/>
      <c r="K260" s="39"/>
      <c r="L260" s="43"/>
      <c r="M260" s="236"/>
      <c r="N260" s="237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129</v>
      </c>
      <c r="AU260" s="16" t="s">
        <v>80</v>
      </c>
    </row>
    <row r="261" s="2" customFormat="1">
      <c r="A261" s="37"/>
      <c r="B261" s="38"/>
      <c r="C261" s="39"/>
      <c r="D261" s="234" t="s">
        <v>131</v>
      </c>
      <c r="E261" s="39"/>
      <c r="F261" s="238" t="s">
        <v>132</v>
      </c>
      <c r="G261" s="39"/>
      <c r="H261" s="39"/>
      <c r="I261" s="141"/>
      <c r="J261" s="39"/>
      <c r="K261" s="39"/>
      <c r="L261" s="43"/>
      <c r="M261" s="236"/>
      <c r="N261" s="237"/>
      <c r="O261" s="83"/>
      <c r="P261" s="83"/>
      <c r="Q261" s="83"/>
      <c r="R261" s="83"/>
      <c r="S261" s="83"/>
      <c r="T261" s="84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131</v>
      </c>
      <c r="AU261" s="16" t="s">
        <v>80</v>
      </c>
    </row>
    <row r="262" s="13" customFormat="1">
      <c r="A262" s="13"/>
      <c r="B262" s="239"/>
      <c r="C262" s="240"/>
      <c r="D262" s="234" t="s">
        <v>133</v>
      </c>
      <c r="E262" s="241" t="s">
        <v>19</v>
      </c>
      <c r="F262" s="242" t="s">
        <v>239</v>
      </c>
      <c r="G262" s="240"/>
      <c r="H262" s="243">
        <v>20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133</v>
      </c>
      <c r="AU262" s="249" t="s">
        <v>80</v>
      </c>
      <c r="AV262" s="13" t="s">
        <v>80</v>
      </c>
      <c r="AW262" s="13" t="s">
        <v>33</v>
      </c>
      <c r="AX262" s="13" t="s">
        <v>78</v>
      </c>
      <c r="AY262" s="249" t="s">
        <v>120</v>
      </c>
    </row>
    <row r="263" s="2" customFormat="1" ht="16.5" customHeight="1">
      <c r="A263" s="37"/>
      <c r="B263" s="38"/>
      <c r="C263" s="221" t="s">
        <v>150</v>
      </c>
      <c r="D263" s="221" t="s">
        <v>123</v>
      </c>
      <c r="E263" s="222" t="s">
        <v>349</v>
      </c>
      <c r="F263" s="223" t="s">
        <v>350</v>
      </c>
      <c r="G263" s="224" t="s">
        <v>172</v>
      </c>
      <c r="H263" s="225">
        <v>8</v>
      </c>
      <c r="I263" s="226"/>
      <c r="J263" s="227">
        <f>ROUND(I263*H263,2)</f>
        <v>0</v>
      </c>
      <c r="K263" s="223" t="s">
        <v>140</v>
      </c>
      <c r="L263" s="43"/>
      <c r="M263" s="228" t="s">
        <v>19</v>
      </c>
      <c r="N263" s="229" t="s">
        <v>43</v>
      </c>
      <c r="O263" s="83"/>
      <c r="P263" s="230">
        <f>O263*H263</f>
        <v>0</v>
      </c>
      <c r="Q263" s="230">
        <v>9.0000000000000006E-05</v>
      </c>
      <c r="R263" s="230">
        <f>Q263*H263</f>
        <v>0.00072000000000000005</v>
      </c>
      <c r="S263" s="230">
        <v>0</v>
      </c>
      <c r="T263" s="231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2" t="s">
        <v>155</v>
      </c>
      <c r="AT263" s="232" t="s">
        <v>123</v>
      </c>
      <c r="AU263" s="232" t="s">
        <v>80</v>
      </c>
      <c r="AY263" s="16" t="s">
        <v>120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6" t="s">
        <v>78</v>
      </c>
      <c r="BK263" s="233">
        <f>ROUND(I263*H263,2)</f>
        <v>0</v>
      </c>
      <c r="BL263" s="16" t="s">
        <v>155</v>
      </c>
      <c r="BM263" s="232" t="s">
        <v>351</v>
      </c>
    </row>
    <row r="264" s="2" customFormat="1">
      <c r="A264" s="37"/>
      <c r="B264" s="38"/>
      <c r="C264" s="39"/>
      <c r="D264" s="234" t="s">
        <v>129</v>
      </c>
      <c r="E264" s="39"/>
      <c r="F264" s="235" t="s">
        <v>352</v>
      </c>
      <c r="G264" s="39"/>
      <c r="H264" s="39"/>
      <c r="I264" s="141"/>
      <c r="J264" s="39"/>
      <c r="K264" s="39"/>
      <c r="L264" s="43"/>
      <c r="M264" s="236"/>
      <c r="N264" s="237"/>
      <c r="O264" s="83"/>
      <c r="P264" s="83"/>
      <c r="Q264" s="83"/>
      <c r="R264" s="83"/>
      <c r="S264" s="83"/>
      <c r="T264" s="84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129</v>
      </c>
      <c r="AU264" s="16" t="s">
        <v>80</v>
      </c>
    </row>
    <row r="265" s="2" customFormat="1">
      <c r="A265" s="37"/>
      <c r="B265" s="38"/>
      <c r="C265" s="39"/>
      <c r="D265" s="234" t="s">
        <v>131</v>
      </c>
      <c r="E265" s="39"/>
      <c r="F265" s="238" t="s">
        <v>132</v>
      </c>
      <c r="G265" s="39"/>
      <c r="H265" s="39"/>
      <c r="I265" s="141"/>
      <c r="J265" s="39"/>
      <c r="K265" s="39"/>
      <c r="L265" s="43"/>
      <c r="M265" s="236"/>
      <c r="N265" s="237"/>
      <c r="O265" s="83"/>
      <c r="P265" s="83"/>
      <c r="Q265" s="83"/>
      <c r="R265" s="83"/>
      <c r="S265" s="83"/>
      <c r="T265" s="84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131</v>
      </c>
      <c r="AU265" s="16" t="s">
        <v>80</v>
      </c>
    </row>
    <row r="266" s="13" customFormat="1">
      <c r="A266" s="13"/>
      <c r="B266" s="239"/>
      <c r="C266" s="240"/>
      <c r="D266" s="234" t="s">
        <v>133</v>
      </c>
      <c r="E266" s="241" t="s">
        <v>19</v>
      </c>
      <c r="F266" s="242" t="s">
        <v>169</v>
      </c>
      <c r="G266" s="240"/>
      <c r="H266" s="243">
        <v>8</v>
      </c>
      <c r="I266" s="244"/>
      <c r="J266" s="240"/>
      <c r="K266" s="240"/>
      <c r="L266" s="245"/>
      <c r="M266" s="246"/>
      <c r="N266" s="247"/>
      <c r="O266" s="247"/>
      <c r="P266" s="247"/>
      <c r="Q266" s="247"/>
      <c r="R266" s="247"/>
      <c r="S266" s="247"/>
      <c r="T266" s="24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9" t="s">
        <v>133</v>
      </c>
      <c r="AU266" s="249" t="s">
        <v>80</v>
      </c>
      <c r="AV266" s="13" t="s">
        <v>80</v>
      </c>
      <c r="AW266" s="13" t="s">
        <v>33</v>
      </c>
      <c r="AX266" s="13" t="s">
        <v>78</v>
      </c>
      <c r="AY266" s="249" t="s">
        <v>120</v>
      </c>
    </row>
    <row r="267" s="2" customFormat="1" ht="16.5" customHeight="1">
      <c r="A267" s="37"/>
      <c r="B267" s="38"/>
      <c r="C267" s="221" t="s">
        <v>353</v>
      </c>
      <c r="D267" s="221" t="s">
        <v>123</v>
      </c>
      <c r="E267" s="222" t="s">
        <v>354</v>
      </c>
      <c r="F267" s="223" t="s">
        <v>355</v>
      </c>
      <c r="G267" s="224" t="s">
        <v>126</v>
      </c>
      <c r="H267" s="225">
        <v>17</v>
      </c>
      <c r="I267" s="226"/>
      <c r="J267" s="227">
        <f>ROUND(I267*H267,2)</f>
        <v>0</v>
      </c>
      <c r="K267" s="223" t="s">
        <v>140</v>
      </c>
      <c r="L267" s="43"/>
      <c r="M267" s="228" t="s">
        <v>19</v>
      </c>
      <c r="N267" s="229" t="s">
        <v>43</v>
      </c>
      <c r="O267" s="83"/>
      <c r="P267" s="230">
        <f>O267*H267</f>
        <v>0</v>
      </c>
      <c r="Q267" s="230">
        <v>0.00012999999999999999</v>
      </c>
      <c r="R267" s="230">
        <f>Q267*H267</f>
        <v>0.0022099999999999997</v>
      </c>
      <c r="S267" s="230">
        <v>0</v>
      </c>
      <c r="T267" s="231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2" t="s">
        <v>155</v>
      </c>
      <c r="AT267" s="232" t="s">
        <v>123</v>
      </c>
      <c r="AU267" s="232" t="s">
        <v>80</v>
      </c>
      <c r="AY267" s="16" t="s">
        <v>120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6" t="s">
        <v>78</v>
      </c>
      <c r="BK267" s="233">
        <f>ROUND(I267*H267,2)</f>
        <v>0</v>
      </c>
      <c r="BL267" s="16" t="s">
        <v>155</v>
      </c>
      <c r="BM267" s="232" t="s">
        <v>356</v>
      </c>
    </row>
    <row r="268" s="2" customFormat="1">
      <c r="A268" s="37"/>
      <c r="B268" s="38"/>
      <c r="C268" s="39"/>
      <c r="D268" s="234" t="s">
        <v>129</v>
      </c>
      <c r="E268" s="39"/>
      <c r="F268" s="235" t="s">
        <v>357</v>
      </c>
      <c r="G268" s="39"/>
      <c r="H268" s="39"/>
      <c r="I268" s="141"/>
      <c r="J268" s="39"/>
      <c r="K268" s="39"/>
      <c r="L268" s="43"/>
      <c r="M268" s="236"/>
      <c r="N268" s="237"/>
      <c r="O268" s="83"/>
      <c r="P268" s="83"/>
      <c r="Q268" s="83"/>
      <c r="R268" s="83"/>
      <c r="S268" s="83"/>
      <c r="T268" s="84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129</v>
      </c>
      <c r="AU268" s="16" t="s">
        <v>80</v>
      </c>
    </row>
    <row r="269" s="2" customFormat="1">
      <c r="A269" s="37"/>
      <c r="B269" s="38"/>
      <c r="C269" s="39"/>
      <c r="D269" s="234" t="s">
        <v>131</v>
      </c>
      <c r="E269" s="39"/>
      <c r="F269" s="238" t="s">
        <v>132</v>
      </c>
      <c r="G269" s="39"/>
      <c r="H269" s="39"/>
      <c r="I269" s="141"/>
      <c r="J269" s="39"/>
      <c r="K269" s="39"/>
      <c r="L269" s="43"/>
      <c r="M269" s="236"/>
      <c r="N269" s="237"/>
      <c r="O269" s="83"/>
      <c r="P269" s="83"/>
      <c r="Q269" s="83"/>
      <c r="R269" s="83"/>
      <c r="S269" s="83"/>
      <c r="T269" s="84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131</v>
      </c>
      <c r="AU269" s="16" t="s">
        <v>80</v>
      </c>
    </row>
    <row r="270" s="13" customFormat="1">
      <c r="A270" s="13"/>
      <c r="B270" s="239"/>
      <c r="C270" s="240"/>
      <c r="D270" s="234" t="s">
        <v>133</v>
      </c>
      <c r="E270" s="241" t="s">
        <v>19</v>
      </c>
      <c r="F270" s="242" t="s">
        <v>222</v>
      </c>
      <c r="G270" s="240"/>
      <c r="H270" s="243">
        <v>17</v>
      </c>
      <c r="I270" s="244"/>
      <c r="J270" s="240"/>
      <c r="K270" s="240"/>
      <c r="L270" s="245"/>
      <c r="M270" s="246"/>
      <c r="N270" s="247"/>
      <c r="O270" s="247"/>
      <c r="P270" s="247"/>
      <c r="Q270" s="247"/>
      <c r="R270" s="247"/>
      <c r="S270" s="247"/>
      <c r="T270" s="24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9" t="s">
        <v>133</v>
      </c>
      <c r="AU270" s="249" t="s">
        <v>80</v>
      </c>
      <c r="AV270" s="13" t="s">
        <v>80</v>
      </c>
      <c r="AW270" s="13" t="s">
        <v>33</v>
      </c>
      <c r="AX270" s="13" t="s">
        <v>78</v>
      </c>
      <c r="AY270" s="249" t="s">
        <v>120</v>
      </c>
    </row>
    <row r="271" s="2" customFormat="1" ht="16.5" customHeight="1">
      <c r="A271" s="37"/>
      <c r="B271" s="38"/>
      <c r="C271" s="250" t="s">
        <v>358</v>
      </c>
      <c r="D271" s="250" t="s">
        <v>151</v>
      </c>
      <c r="E271" s="251" t="s">
        <v>359</v>
      </c>
      <c r="F271" s="252" t="s">
        <v>360</v>
      </c>
      <c r="G271" s="253" t="s">
        <v>126</v>
      </c>
      <c r="H271" s="254">
        <v>17</v>
      </c>
      <c r="I271" s="255"/>
      <c r="J271" s="256">
        <f>ROUND(I271*H271,2)</f>
        <v>0</v>
      </c>
      <c r="K271" s="252" t="s">
        <v>19</v>
      </c>
      <c r="L271" s="257"/>
      <c r="M271" s="258" t="s">
        <v>19</v>
      </c>
      <c r="N271" s="259" t="s">
        <v>43</v>
      </c>
      <c r="O271" s="83"/>
      <c r="P271" s="230">
        <f>O271*H271</f>
        <v>0</v>
      </c>
      <c r="Q271" s="230">
        <v>0.00029999999999999997</v>
      </c>
      <c r="R271" s="230">
        <f>Q271*H271</f>
        <v>0.0050999999999999995</v>
      </c>
      <c r="S271" s="230">
        <v>0</v>
      </c>
      <c r="T271" s="231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2" t="s">
        <v>154</v>
      </c>
      <c r="AT271" s="232" t="s">
        <v>151</v>
      </c>
      <c r="AU271" s="232" t="s">
        <v>80</v>
      </c>
      <c r="AY271" s="16" t="s">
        <v>120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16" t="s">
        <v>78</v>
      </c>
      <c r="BK271" s="233">
        <f>ROUND(I271*H271,2)</f>
        <v>0</v>
      </c>
      <c r="BL271" s="16" t="s">
        <v>155</v>
      </c>
      <c r="BM271" s="232" t="s">
        <v>361</v>
      </c>
    </row>
    <row r="272" s="2" customFormat="1">
      <c r="A272" s="37"/>
      <c r="B272" s="38"/>
      <c r="C272" s="39"/>
      <c r="D272" s="234" t="s">
        <v>129</v>
      </c>
      <c r="E272" s="39"/>
      <c r="F272" s="235" t="s">
        <v>360</v>
      </c>
      <c r="G272" s="39"/>
      <c r="H272" s="39"/>
      <c r="I272" s="141"/>
      <c r="J272" s="39"/>
      <c r="K272" s="39"/>
      <c r="L272" s="43"/>
      <c r="M272" s="236"/>
      <c r="N272" s="237"/>
      <c r="O272" s="83"/>
      <c r="P272" s="83"/>
      <c r="Q272" s="83"/>
      <c r="R272" s="83"/>
      <c r="S272" s="83"/>
      <c r="T272" s="84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129</v>
      </c>
      <c r="AU272" s="16" t="s">
        <v>80</v>
      </c>
    </row>
    <row r="273" s="2" customFormat="1">
      <c r="A273" s="37"/>
      <c r="B273" s="38"/>
      <c r="C273" s="39"/>
      <c r="D273" s="234" t="s">
        <v>131</v>
      </c>
      <c r="E273" s="39"/>
      <c r="F273" s="238" t="s">
        <v>132</v>
      </c>
      <c r="G273" s="39"/>
      <c r="H273" s="39"/>
      <c r="I273" s="141"/>
      <c r="J273" s="39"/>
      <c r="K273" s="39"/>
      <c r="L273" s="43"/>
      <c r="M273" s="236"/>
      <c r="N273" s="237"/>
      <c r="O273" s="83"/>
      <c r="P273" s="83"/>
      <c r="Q273" s="83"/>
      <c r="R273" s="83"/>
      <c r="S273" s="83"/>
      <c r="T273" s="84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131</v>
      </c>
      <c r="AU273" s="16" t="s">
        <v>80</v>
      </c>
    </row>
    <row r="274" s="13" customFormat="1">
      <c r="A274" s="13"/>
      <c r="B274" s="239"/>
      <c r="C274" s="240"/>
      <c r="D274" s="234" t="s">
        <v>133</v>
      </c>
      <c r="E274" s="241" t="s">
        <v>19</v>
      </c>
      <c r="F274" s="242" t="s">
        <v>222</v>
      </c>
      <c r="G274" s="240"/>
      <c r="H274" s="243">
        <v>17</v>
      </c>
      <c r="I274" s="244"/>
      <c r="J274" s="240"/>
      <c r="K274" s="240"/>
      <c r="L274" s="245"/>
      <c r="M274" s="246"/>
      <c r="N274" s="247"/>
      <c r="O274" s="247"/>
      <c r="P274" s="247"/>
      <c r="Q274" s="247"/>
      <c r="R274" s="247"/>
      <c r="S274" s="247"/>
      <c r="T274" s="24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9" t="s">
        <v>133</v>
      </c>
      <c r="AU274" s="249" t="s">
        <v>80</v>
      </c>
      <c r="AV274" s="13" t="s">
        <v>80</v>
      </c>
      <c r="AW274" s="13" t="s">
        <v>33</v>
      </c>
      <c r="AX274" s="13" t="s">
        <v>78</v>
      </c>
      <c r="AY274" s="249" t="s">
        <v>120</v>
      </c>
    </row>
    <row r="275" s="2" customFormat="1" ht="16.5" customHeight="1">
      <c r="A275" s="37"/>
      <c r="B275" s="38"/>
      <c r="C275" s="221" t="s">
        <v>362</v>
      </c>
      <c r="D275" s="221" t="s">
        <v>123</v>
      </c>
      <c r="E275" s="222" t="s">
        <v>363</v>
      </c>
      <c r="F275" s="223" t="s">
        <v>364</v>
      </c>
      <c r="G275" s="224" t="s">
        <v>126</v>
      </c>
      <c r="H275" s="225">
        <v>5</v>
      </c>
      <c r="I275" s="226"/>
      <c r="J275" s="227">
        <f>ROUND(I275*H275,2)</f>
        <v>0</v>
      </c>
      <c r="K275" s="223" t="s">
        <v>127</v>
      </c>
      <c r="L275" s="43"/>
      <c r="M275" s="228" t="s">
        <v>19</v>
      </c>
      <c r="N275" s="229" t="s">
        <v>43</v>
      </c>
      <c r="O275" s="83"/>
      <c r="P275" s="230">
        <f>O275*H275</f>
        <v>0</v>
      </c>
      <c r="Q275" s="230">
        <v>2.0000000000000002E-05</v>
      </c>
      <c r="R275" s="230">
        <f>Q275*H275</f>
        <v>0.00010000000000000001</v>
      </c>
      <c r="S275" s="230">
        <v>0</v>
      </c>
      <c r="T275" s="231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2" t="s">
        <v>155</v>
      </c>
      <c r="AT275" s="232" t="s">
        <v>123</v>
      </c>
      <c r="AU275" s="232" t="s">
        <v>80</v>
      </c>
      <c r="AY275" s="16" t="s">
        <v>120</v>
      </c>
      <c r="BE275" s="233">
        <f>IF(N275="základní",J275,0)</f>
        <v>0</v>
      </c>
      <c r="BF275" s="233">
        <f>IF(N275="snížená",J275,0)</f>
        <v>0</v>
      </c>
      <c r="BG275" s="233">
        <f>IF(N275="zákl. přenesená",J275,0)</f>
        <v>0</v>
      </c>
      <c r="BH275" s="233">
        <f>IF(N275="sníž. přenesená",J275,0)</f>
        <v>0</v>
      </c>
      <c r="BI275" s="233">
        <f>IF(N275="nulová",J275,0)</f>
        <v>0</v>
      </c>
      <c r="BJ275" s="16" t="s">
        <v>78</v>
      </c>
      <c r="BK275" s="233">
        <f>ROUND(I275*H275,2)</f>
        <v>0</v>
      </c>
      <c r="BL275" s="16" t="s">
        <v>155</v>
      </c>
      <c r="BM275" s="232" t="s">
        <v>365</v>
      </c>
    </row>
    <row r="276" s="2" customFormat="1">
      <c r="A276" s="37"/>
      <c r="B276" s="38"/>
      <c r="C276" s="39"/>
      <c r="D276" s="234" t="s">
        <v>129</v>
      </c>
      <c r="E276" s="39"/>
      <c r="F276" s="235" t="s">
        <v>366</v>
      </c>
      <c r="G276" s="39"/>
      <c r="H276" s="39"/>
      <c r="I276" s="141"/>
      <c r="J276" s="39"/>
      <c r="K276" s="39"/>
      <c r="L276" s="43"/>
      <c r="M276" s="236"/>
      <c r="N276" s="237"/>
      <c r="O276" s="83"/>
      <c r="P276" s="83"/>
      <c r="Q276" s="83"/>
      <c r="R276" s="83"/>
      <c r="S276" s="83"/>
      <c r="T276" s="84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129</v>
      </c>
      <c r="AU276" s="16" t="s">
        <v>80</v>
      </c>
    </row>
    <row r="277" s="2" customFormat="1">
      <c r="A277" s="37"/>
      <c r="B277" s="38"/>
      <c r="C277" s="39"/>
      <c r="D277" s="234" t="s">
        <v>131</v>
      </c>
      <c r="E277" s="39"/>
      <c r="F277" s="238" t="s">
        <v>132</v>
      </c>
      <c r="G277" s="39"/>
      <c r="H277" s="39"/>
      <c r="I277" s="141"/>
      <c r="J277" s="39"/>
      <c r="K277" s="39"/>
      <c r="L277" s="43"/>
      <c r="M277" s="236"/>
      <c r="N277" s="237"/>
      <c r="O277" s="83"/>
      <c r="P277" s="83"/>
      <c r="Q277" s="83"/>
      <c r="R277" s="83"/>
      <c r="S277" s="83"/>
      <c r="T277" s="84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131</v>
      </c>
      <c r="AU277" s="16" t="s">
        <v>80</v>
      </c>
    </row>
    <row r="278" s="13" customFormat="1">
      <c r="A278" s="13"/>
      <c r="B278" s="239"/>
      <c r="C278" s="240"/>
      <c r="D278" s="234" t="s">
        <v>133</v>
      </c>
      <c r="E278" s="241" t="s">
        <v>19</v>
      </c>
      <c r="F278" s="242" t="s">
        <v>367</v>
      </c>
      <c r="G278" s="240"/>
      <c r="H278" s="243">
        <v>5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9" t="s">
        <v>133</v>
      </c>
      <c r="AU278" s="249" t="s">
        <v>80</v>
      </c>
      <c r="AV278" s="13" t="s">
        <v>80</v>
      </c>
      <c r="AW278" s="13" t="s">
        <v>33</v>
      </c>
      <c r="AX278" s="13" t="s">
        <v>78</v>
      </c>
      <c r="AY278" s="249" t="s">
        <v>120</v>
      </c>
    </row>
    <row r="279" s="2" customFormat="1" ht="16.5" customHeight="1">
      <c r="A279" s="37"/>
      <c r="B279" s="38"/>
      <c r="C279" s="250" t="s">
        <v>368</v>
      </c>
      <c r="D279" s="250" t="s">
        <v>151</v>
      </c>
      <c r="E279" s="251" t="s">
        <v>369</v>
      </c>
      <c r="F279" s="252" t="s">
        <v>370</v>
      </c>
      <c r="G279" s="253" t="s">
        <v>126</v>
      </c>
      <c r="H279" s="254">
        <v>2</v>
      </c>
      <c r="I279" s="255"/>
      <c r="J279" s="256">
        <f>ROUND(I279*H279,2)</f>
        <v>0</v>
      </c>
      <c r="K279" s="252" t="s">
        <v>140</v>
      </c>
      <c r="L279" s="257"/>
      <c r="M279" s="258" t="s">
        <v>19</v>
      </c>
      <c r="N279" s="259" t="s">
        <v>43</v>
      </c>
      <c r="O279" s="83"/>
      <c r="P279" s="230">
        <f>O279*H279</f>
        <v>0</v>
      </c>
      <c r="Q279" s="230">
        <v>0.00033</v>
      </c>
      <c r="R279" s="230">
        <f>Q279*H279</f>
        <v>0.00066</v>
      </c>
      <c r="S279" s="230">
        <v>0</v>
      </c>
      <c r="T279" s="231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2" t="s">
        <v>154</v>
      </c>
      <c r="AT279" s="232" t="s">
        <v>151</v>
      </c>
      <c r="AU279" s="232" t="s">
        <v>80</v>
      </c>
      <c r="AY279" s="16" t="s">
        <v>120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6" t="s">
        <v>78</v>
      </c>
      <c r="BK279" s="233">
        <f>ROUND(I279*H279,2)</f>
        <v>0</v>
      </c>
      <c r="BL279" s="16" t="s">
        <v>155</v>
      </c>
      <c r="BM279" s="232" t="s">
        <v>371</v>
      </c>
    </row>
    <row r="280" s="2" customFormat="1">
      <c r="A280" s="37"/>
      <c r="B280" s="38"/>
      <c r="C280" s="39"/>
      <c r="D280" s="234" t="s">
        <v>129</v>
      </c>
      <c r="E280" s="39"/>
      <c r="F280" s="235" t="s">
        <v>370</v>
      </c>
      <c r="G280" s="39"/>
      <c r="H280" s="39"/>
      <c r="I280" s="141"/>
      <c r="J280" s="39"/>
      <c r="K280" s="39"/>
      <c r="L280" s="43"/>
      <c r="M280" s="236"/>
      <c r="N280" s="237"/>
      <c r="O280" s="83"/>
      <c r="P280" s="83"/>
      <c r="Q280" s="83"/>
      <c r="R280" s="83"/>
      <c r="S280" s="83"/>
      <c r="T280" s="84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129</v>
      </c>
      <c r="AU280" s="16" t="s">
        <v>80</v>
      </c>
    </row>
    <row r="281" s="2" customFormat="1">
      <c r="A281" s="37"/>
      <c r="B281" s="38"/>
      <c r="C281" s="39"/>
      <c r="D281" s="234" t="s">
        <v>131</v>
      </c>
      <c r="E281" s="39"/>
      <c r="F281" s="238" t="s">
        <v>132</v>
      </c>
      <c r="G281" s="39"/>
      <c r="H281" s="39"/>
      <c r="I281" s="141"/>
      <c r="J281" s="39"/>
      <c r="K281" s="39"/>
      <c r="L281" s="43"/>
      <c r="M281" s="236"/>
      <c r="N281" s="237"/>
      <c r="O281" s="83"/>
      <c r="P281" s="83"/>
      <c r="Q281" s="83"/>
      <c r="R281" s="83"/>
      <c r="S281" s="83"/>
      <c r="T281" s="84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131</v>
      </c>
      <c r="AU281" s="16" t="s">
        <v>80</v>
      </c>
    </row>
    <row r="282" s="13" customFormat="1">
      <c r="A282" s="13"/>
      <c r="B282" s="239"/>
      <c r="C282" s="240"/>
      <c r="D282" s="234" t="s">
        <v>133</v>
      </c>
      <c r="E282" s="241" t="s">
        <v>19</v>
      </c>
      <c r="F282" s="242" t="s">
        <v>80</v>
      </c>
      <c r="G282" s="240"/>
      <c r="H282" s="243">
        <v>2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9" t="s">
        <v>133</v>
      </c>
      <c r="AU282" s="249" t="s">
        <v>80</v>
      </c>
      <c r="AV282" s="13" t="s">
        <v>80</v>
      </c>
      <c r="AW282" s="13" t="s">
        <v>33</v>
      </c>
      <c r="AX282" s="13" t="s">
        <v>78</v>
      </c>
      <c r="AY282" s="249" t="s">
        <v>120</v>
      </c>
    </row>
    <row r="283" s="2" customFormat="1" ht="16.5" customHeight="1">
      <c r="A283" s="37"/>
      <c r="B283" s="38"/>
      <c r="C283" s="250" t="s">
        <v>372</v>
      </c>
      <c r="D283" s="250" t="s">
        <v>151</v>
      </c>
      <c r="E283" s="251" t="s">
        <v>373</v>
      </c>
      <c r="F283" s="252" t="s">
        <v>374</v>
      </c>
      <c r="G283" s="253" t="s">
        <v>126</v>
      </c>
      <c r="H283" s="254">
        <v>3</v>
      </c>
      <c r="I283" s="255"/>
      <c r="J283" s="256">
        <f>ROUND(I283*H283,2)</f>
        <v>0</v>
      </c>
      <c r="K283" s="252" t="s">
        <v>127</v>
      </c>
      <c r="L283" s="257"/>
      <c r="M283" s="258" t="s">
        <v>19</v>
      </c>
      <c r="N283" s="259" t="s">
        <v>43</v>
      </c>
      <c r="O283" s="83"/>
      <c r="P283" s="230">
        <f>O283*H283</f>
        <v>0</v>
      </c>
      <c r="Q283" s="230">
        <v>3.0000000000000001E-05</v>
      </c>
      <c r="R283" s="230">
        <f>Q283*H283</f>
        <v>9.0000000000000006E-05</v>
      </c>
      <c r="S283" s="230">
        <v>0</v>
      </c>
      <c r="T283" s="231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2" t="s">
        <v>154</v>
      </c>
      <c r="AT283" s="232" t="s">
        <v>151</v>
      </c>
      <c r="AU283" s="232" t="s">
        <v>80</v>
      </c>
      <c r="AY283" s="16" t="s">
        <v>120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6" t="s">
        <v>78</v>
      </c>
      <c r="BK283" s="233">
        <f>ROUND(I283*H283,2)</f>
        <v>0</v>
      </c>
      <c r="BL283" s="16" t="s">
        <v>155</v>
      </c>
      <c r="BM283" s="232" t="s">
        <v>375</v>
      </c>
    </row>
    <row r="284" s="2" customFormat="1">
      <c r="A284" s="37"/>
      <c r="B284" s="38"/>
      <c r="C284" s="39"/>
      <c r="D284" s="234" t="s">
        <v>129</v>
      </c>
      <c r="E284" s="39"/>
      <c r="F284" s="235" t="s">
        <v>376</v>
      </c>
      <c r="G284" s="39"/>
      <c r="H284" s="39"/>
      <c r="I284" s="141"/>
      <c r="J284" s="39"/>
      <c r="K284" s="39"/>
      <c r="L284" s="43"/>
      <c r="M284" s="236"/>
      <c r="N284" s="237"/>
      <c r="O284" s="83"/>
      <c r="P284" s="83"/>
      <c r="Q284" s="83"/>
      <c r="R284" s="83"/>
      <c r="S284" s="83"/>
      <c r="T284" s="84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129</v>
      </c>
      <c r="AU284" s="16" t="s">
        <v>80</v>
      </c>
    </row>
    <row r="285" s="2" customFormat="1">
      <c r="A285" s="37"/>
      <c r="B285" s="38"/>
      <c r="C285" s="39"/>
      <c r="D285" s="234" t="s">
        <v>131</v>
      </c>
      <c r="E285" s="39"/>
      <c r="F285" s="238" t="s">
        <v>132</v>
      </c>
      <c r="G285" s="39"/>
      <c r="H285" s="39"/>
      <c r="I285" s="141"/>
      <c r="J285" s="39"/>
      <c r="K285" s="39"/>
      <c r="L285" s="43"/>
      <c r="M285" s="236"/>
      <c r="N285" s="237"/>
      <c r="O285" s="83"/>
      <c r="P285" s="83"/>
      <c r="Q285" s="83"/>
      <c r="R285" s="83"/>
      <c r="S285" s="83"/>
      <c r="T285" s="84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131</v>
      </c>
      <c r="AU285" s="16" t="s">
        <v>80</v>
      </c>
    </row>
    <row r="286" s="13" customFormat="1">
      <c r="A286" s="13"/>
      <c r="B286" s="239"/>
      <c r="C286" s="240"/>
      <c r="D286" s="234" t="s">
        <v>133</v>
      </c>
      <c r="E286" s="241" t="s">
        <v>19</v>
      </c>
      <c r="F286" s="242" t="s">
        <v>134</v>
      </c>
      <c r="G286" s="240"/>
      <c r="H286" s="243">
        <v>3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9" t="s">
        <v>133</v>
      </c>
      <c r="AU286" s="249" t="s">
        <v>80</v>
      </c>
      <c r="AV286" s="13" t="s">
        <v>80</v>
      </c>
      <c r="AW286" s="13" t="s">
        <v>33</v>
      </c>
      <c r="AX286" s="13" t="s">
        <v>78</v>
      </c>
      <c r="AY286" s="249" t="s">
        <v>120</v>
      </c>
    </row>
    <row r="287" s="2" customFormat="1" ht="16.5" customHeight="1">
      <c r="A287" s="37"/>
      <c r="B287" s="38"/>
      <c r="C287" s="221" t="s">
        <v>377</v>
      </c>
      <c r="D287" s="221" t="s">
        <v>123</v>
      </c>
      <c r="E287" s="222" t="s">
        <v>378</v>
      </c>
      <c r="F287" s="223" t="s">
        <v>379</v>
      </c>
      <c r="G287" s="224" t="s">
        <v>126</v>
      </c>
      <c r="H287" s="225">
        <v>2</v>
      </c>
      <c r="I287" s="226"/>
      <c r="J287" s="227">
        <f>ROUND(I287*H287,2)</f>
        <v>0</v>
      </c>
      <c r="K287" s="223" t="s">
        <v>140</v>
      </c>
      <c r="L287" s="43"/>
      <c r="M287" s="228" t="s">
        <v>19</v>
      </c>
      <c r="N287" s="229" t="s">
        <v>43</v>
      </c>
      <c r="O287" s="83"/>
      <c r="P287" s="230">
        <f>O287*H287</f>
        <v>0</v>
      </c>
      <c r="Q287" s="230">
        <v>2.0000000000000002E-05</v>
      </c>
      <c r="R287" s="230">
        <f>Q287*H287</f>
        <v>4.0000000000000003E-05</v>
      </c>
      <c r="S287" s="230">
        <v>0</v>
      </c>
      <c r="T287" s="231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2" t="s">
        <v>155</v>
      </c>
      <c r="AT287" s="232" t="s">
        <v>123</v>
      </c>
      <c r="AU287" s="232" t="s">
        <v>80</v>
      </c>
      <c r="AY287" s="16" t="s">
        <v>120</v>
      </c>
      <c r="BE287" s="233">
        <f>IF(N287="základní",J287,0)</f>
        <v>0</v>
      </c>
      <c r="BF287" s="233">
        <f>IF(N287="snížená",J287,0)</f>
        <v>0</v>
      </c>
      <c r="BG287" s="233">
        <f>IF(N287="zákl. přenesená",J287,0)</f>
        <v>0</v>
      </c>
      <c r="BH287" s="233">
        <f>IF(N287="sníž. přenesená",J287,0)</f>
        <v>0</v>
      </c>
      <c r="BI287" s="233">
        <f>IF(N287="nulová",J287,0)</f>
        <v>0</v>
      </c>
      <c r="BJ287" s="16" t="s">
        <v>78</v>
      </c>
      <c r="BK287" s="233">
        <f>ROUND(I287*H287,2)</f>
        <v>0</v>
      </c>
      <c r="BL287" s="16" t="s">
        <v>155</v>
      </c>
      <c r="BM287" s="232" t="s">
        <v>380</v>
      </c>
    </row>
    <row r="288" s="2" customFormat="1">
      <c r="A288" s="37"/>
      <c r="B288" s="38"/>
      <c r="C288" s="39"/>
      <c r="D288" s="234" t="s">
        <v>129</v>
      </c>
      <c r="E288" s="39"/>
      <c r="F288" s="235" t="s">
        <v>381</v>
      </c>
      <c r="G288" s="39"/>
      <c r="H288" s="39"/>
      <c r="I288" s="141"/>
      <c r="J288" s="39"/>
      <c r="K288" s="39"/>
      <c r="L288" s="43"/>
      <c r="M288" s="236"/>
      <c r="N288" s="237"/>
      <c r="O288" s="83"/>
      <c r="P288" s="83"/>
      <c r="Q288" s="83"/>
      <c r="R288" s="83"/>
      <c r="S288" s="83"/>
      <c r="T288" s="84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129</v>
      </c>
      <c r="AU288" s="16" t="s">
        <v>80</v>
      </c>
    </row>
    <row r="289" s="2" customFormat="1">
      <c r="A289" s="37"/>
      <c r="B289" s="38"/>
      <c r="C289" s="39"/>
      <c r="D289" s="234" t="s">
        <v>131</v>
      </c>
      <c r="E289" s="39"/>
      <c r="F289" s="238" t="s">
        <v>132</v>
      </c>
      <c r="G289" s="39"/>
      <c r="H289" s="39"/>
      <c r="I289" s="141"/>
      <c r="J289" s="39"/>
      <c r="K289" s="39"/>
      <c r="L289" s="43"/>
      <c r="M289" s="236"/>
      <c r="N289" s="237"/>
      <c r="O289" s="83"/>
      <c r="P289" s="83"/>
      <c r="Q289" s="83"/>
      <c r="R289" s="83"/>
      <c r="S289" s="83"/>
      <c r="T289" s="84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131</v>
      </c>
      <c r="AU289" s="16" t="s">
        <v>80</v>
      </c>
    </row>
    <row r="290" s="13" customFormat="1">
      <c r="A290" s="13"/>
      <c r="B290" s="239"/>
      <c r="C290" s="240"/>
      <c r="D290" s="234" t="s">
        <v>133</v>
      </c>
      <c r="E290" s="241" t="s">
        <v>19</v>
      </c>
      <c r="F290" s="242" t="s">
        <v>238</v>
      </c>
      <c r="G290" s="240"/>
      <c r="H290" s="243">
        <v>2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9" t="s">
        <v>133</v>
      </c>
      <c r="AU290" s="249" t="s">
        <v>80</v>
      </c>
      <c r="AV290" s="13" t="s">
        <v>80</v>
      </c>
      <c r="AW290" s="13" t="s">
        <v>33</v>
      </c>
      <c r="AX290" s="13" t="s">
        <v>78</v>
      </c>
      <c r="AY290" s="249" t="s">
        <v>120</v>
      </c>
    </row>
    <row r="291" s="2" customFormat="1" ht="16.5" customHeight="1">
      <c r="A291" s="37"/>
      <c r="B291" s="38"/>
      <c r="C291" s="250" t="s">
        <v>382</v>
      </c>
      <c r="D291" s="250" t="s">
        <v>151</v>
      </c>
      <c r="E291" s="251" t="s">
        <v>383</v>
      </c>
      <c r="F291" s="252" t="s">
        <v>384</v>
      </c>
      <c r="G291" s="253" t="s">
        <v>126</v>
      </c>
      <c r="H291" s="254">
        <v>2</v>
      </c>
      <c r="I291" s="255"/>
      <c r="J291" s="256">
        <f>ROUND(I291*H291,2)</f>
        <v>0</v>
      </c>
      <c r="K291" s="252" t="s">
        <v>140</v>
      </c>
      <c r="L291" s="257"/>
      <c r="M291" s="258" t="s">
        <v>19</v>
      </c>
      <c r="N291" s="259" t="s">
        <v>43</v>
      </c>
      <c r="O291" s="83"/>
      <c r="P291" s="230">
        <f>O291*H291</f>
        <v>0</v>
      </c>
      <c r="Q291" s="230">
        <v>0.00055000000000000003</v>
      </c>
      <c r="R291" s="230">
        <f>Q291*H291</f>
        <v>0.0011000000000000001</v>
      </c>
      <c r="S291" s="230">
        <v>0</v>
      </c>
      <c r="T291" s="231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2" t="s">
        <v>154</v>
      </c>
      <c r="AT291" s="232" t="s">
        <v>151</v>
      </c>
      <c r="AU291" s="232" t="s">
        <v>80</v>
      </c>
      <c r="AY291" s="16" t="s">
        <v>120</v>
      </c>
      <c r="BE291" s="233">
        <f>IF(N291="základní",J291,0)</f>
        <v>0</v>
      </c>
      <c r="BF291" s="233">
        <f>IF(N291="snížená",J291,0)</f>
        <v>0</v>
      </c>
      <c r="BG291" s="233">
        <f>IF(N291="zákl. přenesená",J291,0)</f>
        <v>0</v>
      </c>
      <c r="BH291" s="233">
        <f>IF(N291="sníž. přenesená",J291,0)</f>
        <v>0</v>
      </c>
      <c r="BI291" s="233">
        <f>IF(N291="nulová",J291,0)</f>
        <v>0</v>
      </c>
      <c r="BJ291" s="16" t="s">
        <v>78</v>
      </c>
      <c r="BK291" s="233">
        <f>ROUND(I291*H291,2)</f>
        <v>0</v>
      </c>
      <c r="BL291" s="16" t="s">
        <v>155</v>
      </c>
      <c r="BM291" s="232" t="s">
        <v>385</v>
      </c>
    </row>
    <row r="292" s="2" customFormat="1">
      <c r="A292" s="37"/>
      <c r="B292" s="38"/>
      <c r="C292" s="39"/>
      <c r="D292" s="234" t="s">
        <v>129</v>
      </c>
      <c r="E292" s="39"/>
      <c r="F292" s="235" t="s">
        <v>384</v>
      </c>
      <c r="G292" s="39"/>
      <c r="H292" s="39"/>
      <c r="I292" s="141"/>
      <c r="J292" s="39"/>
      <c r="K292" s="39"/>
      <c r="L292" s="43"/>
      <c r="M292" s="236"/>
      <c r="N292" s="237"/>
      <c r="O292" s="83"/>
      <c r="P292" s="83"/>
      <c r="Q292" s="83"/>
      <c r="R292" s="83"/>
      <c r="S292" s="83"/>
      <c r="T292" s="84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129</v>
      </c>
      <c r="AU292" s="16" t="s">
        <v>80</v>
      </c>
    </row>
    <row r="293" s="2" customFormat="1">
      <c r="A293" s="37"/>
      <c r="B293" s="38"/>
      <c r="C293" s="39"/>
      <c r="D293" s="234" t="s">
        <v>131</v>
      </c>
      <c r="E293" s="39"/>
      <c r="F293" s="238" t="s">
        <v>132</v>
      </c>
      <c r="G293" s="39"/>
      <c r="H293" s="39"/>
      <c r="I293" s="141"/>
      <c r="J293" s="39"/>
      <c r="K293" s="39"/>
      <c r="L293" s="43"/>
      <c r="M293" s="236"/>
      <c r="N293" s="237"/>
      <c r="O293" s="83"/>
      <c r="P293" s="83"/>
      <c r="Q293" s="83"/>
      <c r="R293" s="83"/>
      <c r="S293" s="83"/>
      <c r="T293" s="84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131</v>
      </c>
      <c r="AU293" s="16" t="s">
        <v>80</v>
      </c>
    </row>
    <row r="294" s="13" customFormat="1">
      <c r="A294" s="13"/>
      <c r="B294" s="239"/>
      <c r="C294" s="240"/>
      <c r="D294" s="234" t="s">
        <v>133</v>
      </c>
      <c r="E294" s="241" t="s">
        <v>19</v>
      </c>
      <c r="F294" s="242" t="s">
        <v>238</v>
      </c>
      <c r="G294" s="240"/>
      <c r="H294" s="243">
        <v>2</v>
      </c>
      <c r="I294" s="244"/>
      <c r="J294" s="240"/>
      <c r="K294" s="240"/>
      <c r="L294" s="245"/>
      <c r="M294" s="246"/>
      <c r="N294" s="247"/>
      <c r="O294" s="247"/>
      <c r="P294" s="247"/>
      <c r="Q294" s="247"/>
      <c r="R294" s="247"/>
      <c r="S294" s="247"/>
      <c r="T294" s="24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9" t="s">
        <v>133</v>
      </c>
      <c r="AU294" s="249" t="s">
        <v>80</v>
      </c>
      <c r="AV294" s="13" t="s">
        <v>80</v>
      </c>
      <c r="AW294" s="13" t="s">
        <v>33</v>
      </c>
      <c r="AX294" s="13" t="s">
        <v>78</v>
      </c>
      <c r="AY294" s="249" t="s">
        <v>120</v>
      </c>
    </row>
    <row r="295" s="2" customFormat="1" ht="16.5" customHeight="1">
      <c r="A295" s="37"/>
      <c r="B295" s="38"/>
      <c r="C295" s="221" t="s">
        <v>386</v>
      </c>
      <c r="D295" s="221" t="s">
        <v>123</v>
      </c>
      <c r="E295" s="222" t="s">
        <v>387</v>
      </c>
      <c r="F295" s="223" t="s">
        <v>388</v>
      </c>
      <c r="G295" s="224" t="s">
        <v>389</v>
      </c>
      <c r="H295" s="225">
        <v>4</v>
      </c>
      <c r="I295" s="226"/>
      <c r="J295" s="227">
        <f>ROUND(I295*H295,2)</f>
        <v>0</v>
      </c>
      <c r="K295" s="223" t="s">
        <v>140</v>
      </c>
      <c r="L295" s="43"/>
      <c r="M295" s="228" t="s">
        <v>19</v>
      </c>
      <c r="N295" s="229" t="s">
        <v>43</v>
      </c>
      <c r="O295" s="83"/>
      <c r="P295" s="230">
        <f>O295*H295</f>
        <v>0</v>
      </c>
      <c r="Q295" s="230">
        <v>0.00066</v>
      </c>
      <c r="R295" s="230">
        <f>Q295*H295</f>
        <v>0.00264</v>
      </c>
      <c r="S295" s="230">
        <v>0</v>
      </c>
      <c r="T295" s="231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2" t="s">
        <v>155</v>
      </c>
      <c r="AT295" s="232" t="s">
        <v>123</v>
      </c>
      <c r="AU295" s="232" t="s">
        <v>80</v>
      </c>
      <c r="AY295" s="16" t="s">
        <v>120</v>
      </c>
      <c r="BE295" s="233">
        <f>IF(N295="základní",J295,0)</f>
        <v>0</v>
      </c>
      <c r="BF295" s="233">
        <f>IF(N295="snížená",J295,0)</f>
        <v>0</v>
      </c>
      <c r="BG295" s="233">
        <f>IF(N295="zákl. přenesená",J295,0)</f>
        <v>0</v>
      </c>
      <c r="BH295" s="233">
        <f>IF(N295="sníž. přenesená",J295,0)</f>
        <v>0</v>
      </c>
      <c r="BI295" s="233">
        <f>IF(N295="nulová",J295,0)</f>
        <v>0</v>
      </c>
      <c r="BJ295" s="16" t="s">
        <v>78</v>
      </c>
      <c r="BK295" s="233">
        <f>ROUND(I295*H295,2)</f>
        <v>0</v>
      </c>
      <c r="BL295" s="16" t="s">
        <v>155</v>
      </c>
      <c r="BM295" s="232" t="s">
        <v>390</v>
      </c>
    </row>
    <row r="296" s="2" customFormat="1">
      <c r="A296" s="37"/>
      <c r="B296" s="38"/>
      <c r="C296" s="39"/>
      <c r="D296" s="234" t="s">
        <v>129</v>
      </c>
      <c r="E296" s="39"/>
      <c r="F296" s="235" t="s">
        <v>391</v>
      </c>
      <c r="G296" s="39"/>
      <c r="H296" s="39"/>
      <c r="I296" s="141"/>
      <c r="J296" s="39"/>
      <c r="K296" s="39"/>
      <c r="L296" s="43"/>
      <c r="M296" s="236"/>
      <c r="N296" s="237"/>
      <c r="O296" s="83"/>
      <c r="P296" s="83"/>
      <c r="Q296" s="83"/>
      <c r="R296" s="83"/>
      <c r="S296" s="83"/>
      <c r="T296" s="84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129</v>
      </c>
      <c r="AU296" s="16" t="s">
        <v>80</v>
      </c>
    </row>
    <row r="297" s="2" customFormat="1">
      <c r="A297" s="37"/>
      <c r="B297" s="38"/>
      <c r="C297" s="39"/>
      <c r="D297" s="234" t="s">
        <v>131</v>
      </c>
      <c r="E297" s="39"/>
      <c r="F297" s="238" t="s">
        <v>132</v>
      </c>
      <c r="G297" s="39"/>
      <c r="H297" s="39"/>
      <c r="I297" s="141"/>
      <c r="J297" s="39"/>
      <c r="K297" s="39"/>
      <c r="L297" s="43"/>
      <c r="M297" s="236"/>
      <c r="N297" s="237"/>
      <c r="O297" s="83"/>
      <c r="P297" s="83"/>
      <c r="Q297" s="83"/>
      <c r="R297" s="83"/>
      <c r="S297" s="83"/>
      <c r="T297" s="84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131</v>
      </c>
      <c r="AU297" s="16" t="s">
        <v>80</v>
      </c>
    </row>
    <row r="298" s="13" customFormat="1">
      <c r="A298" s="13"/>
      <c r="B298" s="239"/>
      <c r="C298" s="240"/>
      <c r="D298" s="234" t="s">
        <v>133</v>
      </c>
      <c r="E298" s="241" t="s">
        <v>19</v>
      </c>
      <c r="F298" s="242" t="s">
        <v>392</v>
      </c>
      <c r="G298" s="240"/>
      <c r="H298" s="243">
        <v>4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9" t="s">
        <v>133</v>
      </c>
      <c r="AU298" s="249" t="s">
        <v>80</v>
      </c>
      <c r="AV298" s="13" t="s">
        <v>80</v>
      </c>
      <c r="AW298" s="13" t="s">
        <v>33</v>
      </c>
      <c r="AX298" s="13" t="s">
        <v>78</v>
      </c>
      <c r="AY298" s="249" t="s">
        <v>120</v>
      </c>
    </row>
    <row r="299" s="2" customFormat="1" ht="16.5" customHeight="1">
      <c r="A299" s="37"/>
      <c r="B299" s="38"/>
      <c r="C299" s="250" t="s">
        <v>393</v>
      </c>
      <c r="D299" s="250" t="s">
        <v>151</v>
      </c>
      <c r="E299" s="251" t="s">
        <v>394</v>
      </c>
      <c r="F299" s="252" t="s">
        <v>395</v>
      </c>
      <c r="G299" s="253" t="s">
        <v>126</v>
      </c>
      <c r="H299" s="254">
        <v>4</v>
      </c>
      <c r="I299" s="255"/>
      <c r="J299" s="256">
        <f>ROUND(I299*H299,2)</f>
        <v>0</v>
      </c>
      <c r="K299" s="252" t="s">
        <v>140</v>
      </c>
      <c r="L299" s="257"/>
      <c r="M299" s="258" t="s">
        <v>19</v>
      </c>
      <c r="N299" s="259" t="s">
        <v>43</v>
      </c>
      <c r="O299" s="83"/>
      <c r="P299" s="230">
        <f>O299*H299</f>
        <v>0</v>
      </c>
      <c r="Q299" s="230">
        <v>0.01</v>
      </c>
      <c r="R299" s="230">
        <f>Q299*H299</f>
        <v>0.040000000000000001</v>
      </c>
      <c r="S299" s="230">
        <v>0</v>
      </c>
      <c r="T299" s="231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2" t="s">
        <v>154</v>
      </c>
      <c r="AT299" s="232" t="s">
        <v>151</v>
      </c>
      <c r="AU299" s="232" t="s">
        <v>80</v>
      </c>
      <c r="AY299" s="16" t="s">
        <v>120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6" t="s">
        <v>78</v>
      </c>
      <c r="BK299" s="233">
        <f>ROUND(I299*H299,2)</f>
        <v>0</v>
      </c>
      <c r="BL299" s="16" t="s">
        <v>155</v>
      </c>
      <c r="BM299" s="232" t="s">
        <v>396</v>
      </c>
    </row>
    <row r="300" s="2" customFormat="1">
      <c r="A300" s="37"/>
      <c r="B300" s="38"/>
      <c r="C300" s="39"/>
      <c r="D300" s="234" t="s">
        <v>129</v>
      </c>
      <c r="E300" s="39"/>
      <c r="F300" s="235" t="s">
        <v>395</v>
      </c>
      <c r="G300" s="39"/>
      <c r="H300" s="39"/>
      <c r="I300" s="141"/>
      <c r="J300" s="39"/>
      <c r="K300" s="39"/>
      <c r="L300" s="43"/>
      <c r="M300" s="236"/>
      <c r="N300" s="237"/>
      <c r="O300" s="83"/>
      <c r="P300" s="83"/>
      <c r="Q300" s="83"/>
      <c r="R300" s="83"/>
      <c r="S300" s="83"/>
      <c r="T300" s="84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129</v>
      </c>
      <c r="AU300" s="16" t="s">
        <v>80</v>
      </c>
    </row>
    <row r="301" s="2" customFormat="1">
      <c r="A301" s="37"/>
      <c r="B301" s="38"/>
      <c r="C301" s="39"/>
      <c r="D301" s="234" t="s">
        <v>131</v>
      </c>
      <c r="E301" s="39"/>
      <c r="F301" s="238" t="s">
        <v>132</v>
      </c>
      <c r="G301" s="39"/>
      <c r="H301" s="39"/>
      <c r="I301" s="141"/>
      <c r="J301" s="39"/>
      <c r="K301" s="39"/>
      <c r="L301" s="43"/>
      <c r="M301" s="236"/>
      <c r="N301" s="237"/>
      <c r="O301" s="83"/>
      <c r="P301" s="83"/>
      <c r="Q301" s="83"/>
      <c r="R301" s="83"/>
      <c r="S301" s="83"/>
      <c r="T301" s="84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131</v>
      </c>
      <c r="AU301" s="16" t="s">
        <v>80</v>
      </c>
    </row>
    <row r="302" s="13" customFormat="1">
      <c r="A302" s="13"/>
      <c r="B302" s="239"/>
      <c r="C302" s="240"/>
      <c r="D302" s="234" t="s">
        <v>133</v>
      </c>
      <c r="E302" s="241" t="s">
        <v>19</v>
      </c>
      <c r="F302" s="242" t="s">
        <v>392</v>
      </c>
      <c r="G302" s="240"/>
      <c r="H302" s="243">
        <v>4</v>
      </c>
      <c r="I302" s="244"/>
      <c r="J302" s="240"/>
      <c r="K302" s="240"/>
      <c r="L302" s="245"/>
      <c r="M302" s="246"/>
      <c r="N302" s="247"/>
      <c r="O302" s="247"/>
      <c r="P302" s="247"/>
      <c r="Q302" s="247"/>
      <c r="R302" s="247"/>
      <c r="S302" s="247"/>
      <c r="T302" s="24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9" t="s">
        <v>133</v>
      </c>
      <c r="AU302" s="249" t="s">
        <v>80</v>
      </c>
      <c r="AV302" s="13" t="s">
        <v>80</v>
      </c>
      <c r="AW302" s="13" t="s">
        <v>33</v>
      </c>
      <c r="AX302" s="13" t="s">
        <v>78</v>
      </c>
      <c r="AY302" s="249" t="s">
        <v>120</v>
      </c>
    </row>
    <row r="303" s="2" customFormat="1" ht="16.5" customHeight="1">
      <c r="A303" s="37"/>
      <c r="B303" s="38"/>
      <c r="C303" s="221" t="s">
        <v>397</v>
      </c>
      <c r="D303" s="221" t="s">
        <v>123</v>
      </c>
      <c r="E303" s="222" t="s">
        <v>398</v>
      </c>
      <c r="F303" s="223" t="s">
        <v>399</v>
      </c>
      <c r="G303" s="224" t="s">
        <v>126</v>
      </c>
      <c r="H303" s="225">
        <v>4</v>
      </c>
      <c r="I303" s="226"/>
      <c r="J303" s="227">
        <f>ROUND(I303*H303,2)</f>
        <v>0</v>
      </c>
      <c r="K303" s="223" t="s">
        <v>140</v>
      </c>
      <c r="L303" s="43"/>
      <c r="M303" s="228" t="s">
        <v>19</v>
      </c>
      <c r="N303" s="229" t="s">
        <v>43</v>
      </c>
      <c r="O303" s="83"/>
      <c r="P303" s="230">
        <f>O303*H303</f>
        <v>0</v>
      </c>
      <c r="Q303" s="230">
        <v>0.00029999999999999997</v>
      </c>
      <c r="R303" s="230">
        <f>Q303*H303</f>
        <v>0.0011999999999999999</v>
      </c>
      <c r="S303" s="230">
        <v>0</v>
      </c>
      <c r="T303" s="231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2" t="s">
        <v>155</v>
      </c>
      <c r="AT303" s="232" t="s">
        <v>123</v>
      </c>
      <c r="AU303" s="232" t="s">
        <v>80</v>
      </c>
      <c r="AY303" s="16" t="s">
        <v>120</v>
      </c>
      <c r="BE303" s="233">
        <f>IF(N303="základní",J303,0)</f>
        <v>0</v>
      </c>
      <c r="BF303" s="233">
        <f>IF(N303="snížená",J303,0)</f>
        <v>0</v>
      </c>
      <c r="BG303" s="233">
        <f>IF(N303="zákl. přenesená",J303,0)</f>
        <v>0</v>
      </c>
      <c r="BH303" s="233">
        <f>IF(N303="sníž. přenesená",J303,0)</f>
        <v>0</v>
      </c>
      <c r="BI303" s="233">
        <f>IF(N303="nulová",J303,0)</f>
        <v>0</v>
      </c>
      <c r="BJ303" s="16" t="s">
        <v>78</v>
      </c>
      <c r="BK303" s="233">
        <f>ROUND(I303*H303,2)</f>
        <v>0</v>
      </c>
      <c r="BL303" s="16" t="s">
        <v>155</v>
      </c>
      <c r="BM303" s="232" t="s">
        <v>400</v>
      </c>
    </row>
    <row r="304" s="2" customFormat="1">
      <c r="A304" s="37"/>
      <c r="B304" s="38"/>
      <c r="C304" s="39"/>
      <c r="D304" s="234" t="s">
        <v>129</v>
      </c>
      <c r="E304" s="39"/>
      <c r="F304" s="235" t="s">
        <v>401</v>
      </c>
      <c r="G304" s="39"/>
      <c r="H304" s="39"/>
      <c r="I304" s="141"/>
      <c r="J304" s="39"/>
      <c r="K304" s="39"/>
      <c r="L304" s="43"/>
      <c r="M304" s="236"/>
      <c r="N304" s="237"/>
      <c r="O304" s="83"/>
      <c r="P304" s="83"/>
      <c r="Q304" s="83"/>
      <c r="R304" s="83"/>
      <c r="S304" s="83"/>
      <c r="T304" s="84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129</v>
      </c>
      <c r="AU304" s="16" t="s">
        <v>80</v>
      </c>
    </row>
    <row r="305" s="2" customFormat="1">
      <c r="A305" s="37"/>
      <c r="B305" s="38"/>
      <c r="C305" s="39"/>
      <c r="D305" s="234" t="s">
        <v>131</v>
      </c>
      <c r="E305" s="39"/>
      <c r="F305" s="238" t="s">
        <v>132</v>
      </c>
      <c r="G305" s="39"/>
      <c r="H305" s="39"/>
      <c r="I305" s="141"/>
      <c r="J305" s="39"/>
      <c r="K305" s="39"/>
      <c r="L305" s="43"/>
      <c r="M305" s="236"/>
      <c r="N305" s="237"/>
      <c r="O305" s="83"/>
      <c r="P305" s="83"/>
      <c r="Q305" s="83"/>
      <c r="R305" s="83"/>
      <c r="S305" s="83"/>
      <c r="T305" s="84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131</v>
      </c>
      <c r="AU305" s="16" t="s">
        <v>80</v>
      </c>
    </row>
    <row r="306" s="13" customFormat="1">
      <c r="A306" s="13"/>
      <c r="B306" s="239"/>
      <c r="C306" s="240"/>
      <c r="D306" s="234" t="s">
        <v>133</v>
      </c>
      <c r="E306" s="241" t="s">
        <v>19</v>
      </c>
      <c r="F306" s="242" t="s">
        <v>392</v>
      </c>
      <c r="G306" s="240"/>
      <c r="H306" s="243">
        <v>4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9" t="s">
        <v>133</v>
      </c>
      <c r="AU306" s="249" t="s">
        <v>80</v>
      </c>
      <c r="AV306" s="13" t="s">
        <v>80</v>
      </c>
      <c r="AW306" s="13" t="s">
        <v>33</v>
      </c>
      <c r="AX306" s="13" t="s">
        <v>78</v>
      </c>
      <c r="AY306" s="249" t="s">
        <v>120</v>
      </c>
    </row>
    <row r="307" s="2" customFormat="1" ht="16.5" customHeight="1">
      <c r="A307" s="37"/>
      <c r="B307" s="38"/>
      <c r="C307" s="221" t="s">
        <v>402</v>
      </c>
      <c r="D307" s="221" t="s">
        <v>123</v>
      </c>
      <c r="E307" s="222" t="s">
        <v>403</v>
      </c>
      <c r="F307" s="223" t="s">
        <v>404</v>
      </c>
      <c r="G307" s="224" t="s">
        <v>172</v>
      </c>
      <c r="H307" s="225">
        <v>28</v>
      </c>
      <c r="I307" s="226"/>
      <c r="J307" s="227">
        <f>ROUND(I307*H307,2)</f>
        <v>0</v>
      </c>
      <c r="K307" s="223" t="s">
        <v>140</v>
      </c>
      <c r="L307" s="43"/>
      <c r="M307" s="228" t="s">
        <v>19</v>
      </c>
      <c r="N307" s="229" t="s">
        <v>43</v>
      </c>
      <c r="O307" s="83"/>
      <c r="P307" s="230">
        <f>O307*H307</f>
        <v>0</v>
      </c>
      <c r="Q307" s="230">
        <v>0.00040000000000000002</v>
      </c>
      <c r="R307" s="230">
        <f>Q307*H307</f>
        <v>0.0112</v>
      </c>
      <c r="S307" s="230">
        <v>0</v>
      </c>
      <c r="T307" s="231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2" t="s">
        <v>155</v>
      </c>
      <c r="AT307" s="232" t="s">
        <v>123</v>
      </c>
      <c r="AU307" s="232" t="s">
        <v>80</v>
      </c>
      <c r="AY307" s="16" t="s">
        <v>120</v>
      </c>
      <c r="BE307" s="233">
        <f>IF(N307="základní",J307,0)</f>
        <v>0</v>
      </c>
      <c r="BF307" s="233">
        <f>IF(N307="snížená",J307,0)</f>
        <v>0</v>
      </c>
      <c r="BG307" s="233">
        <f>IF(N307="zákl. přenesená",J307,0)</f>
        <v>0</v>
      </c>
      <c r="BH307" s="233">
        <f>IF(N307="sníž. přenesená",J307,0)</f>
        <v>0</v>
      </c>
      <c r="BI307" s="233">
        <f>IF(N307="nulová",J307,0)</f>
        <v>0</v>
      </c>
      <c r="BJ307" s="16" t="s">
        <v>78</v>
      </c>
      <c r="BK307" s="233">
        <f>ROUND(I307*H307,2)</f>
        <v>0</v>
      </c>
      <c r="BL307" s="16" t="s">
        <v>155</v>
      </c>
      <c r="BM307" s="232" t="s">
        <v>405</v>
      </c>
    </row>
    <row r="308" s="2" customFormat="1">
      <c r="A308" s="37"/>
      <c r="B308" s="38"/>
      <c r="C308" s="39"/>
      <c r="D308" s="234" t="s">
        <v>129</v>
      </c>
      <c r="E308" s="39"/>
      <c r="F308" s="235" t="s">
        <v>406</v>
      </c>
      <c r="G308" s="39"/>
      <c r="H308" s="39"/>
      <c r="I308" s="141"/>
      <c r="J308" s="39"/>
      <c r="K308" s="39"/>
      <c r="L308" s="43"/>
      <c r="M308" s="236"/>
      <c r="N308" s="237"/>
      <c r="O308" s="83"/>
      <c r="P308" s="83"/>
      <c r="Q308" s="83"/>
      <c r="R308" s="83"/>
      <c r="S308" s="83"/>
      <c r="T308" s="84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129</v>
      </c>
      <c r="AU308" s="16" t="s">
        <v>80</v>
      </c>
    </row>
    <row r="309" s="2" customFormat="1">
      <c r="A309" s="37"/>
      <c r="B309" s="38"/>
      <c r="C309" s="39"/>
      <c r="D309" s="234" t="s">
        <v>131</v>
      </c>
      <c r="E309" s="39"/>
      <c r="F309" s="238" t="s">
        <v>132</v>
      </c>
      <c r="G309" s="39"/>
      <c r="H309" s="39"/>
      <c r="I309" s="141"/>
      <c r="J309" s="39"/>
      <c r="K309" s="39"/>
      <c r="L309" s="43"/>
      <c r="M309" s="236"/>
      <c r="N309" s="237"/>
      <c r="O309" s="83"/>
      <c r="P309" s="83"/>
      <c r="Q309" s="83"/>
      <c r="R309" s="83"/>
      <c r="S309" s="83"/>
      <c r="T309" s="84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131</v>
      </c>
      <c r="AU309" s="16" t="s">
        <v>80</v>
      </c>
    </row>
    <row r="310" s="13" customFormat="1">
      <c r="A310" s="13"/>
      <c r="B310" s="239"/>
      <c r="C310" s="240"/>
      <c r="D310" s="234" t="s">
        <v>133</v>
      </c>
      <c r="E310" s="241" t="s">
        <v>19</v>
      </c>
      <c r="F310" s="242" t="s">
        <v>216</v>
      </c>
      <c r="G310" s="240"/>
      <c r="H310" s="243">
        <v>28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9" t="s">
        <v>133</v>
      </c>
      <c r="AU310" s="249" t="s">
        <v>80</v>
      </c>
      <c r="AV310" s="13" t="s">
        <v>80</v>
      </c>
      <c r="AW310" s="13" t="s">
        <v>33</v>
      </c>
      <c r="AX310" s="13" t="s">
        <v>78</v>
      </c>
      <c r="AY310" s="249" t="s">
        <v>120</v>
      </c>
    </row>
    <row r="311" s="2" customFormat="1" ht="16.5" customHeight="1">
      <c r="A311" s="37"/>
      <c r="B311" s="38"/>
      <c r="C311" s="221" t="s">
        <v>407</v>
      </c>
      <c r="D311" s="221" t="s">
        <v>123</v>
      </c>
      <c r="E311" s="222" t="s">
        <v>408</v>
      </c>
      <c r="F311" s="223" t="s">
        <v>409</v>
      </c>
      <c r="G311" s="224" t="s">
        <v>172</v>
      </c>
      <c r="H311" s="225">
        <v>28</v>
      </c>
      <c r="I311" s="226"/>
      <c r="J311" s="227">
        <f>ROUND(I311*H311,2)</f>
        <v>0</v>
      </c>
      <c r="K311" s="223" t="s">
        <v>140</v>
      </c>
      <c r="L311" s="43"/>
      <c r="M311" s="228" t="s">
        <v>19</v>
      </c>
      <c r="N311" s="229" t="s">
        <v>43</v>
      </c>
      <c r="O311" s="83"/>
      <c r="P311" s="230">
        <f>O311*H311</f>
        <v>0</v>
      </c>
      <c r="Q311" s="230">
        <v>1.0000000000000001E-05</v>
      </c>
      <c r="R311" s="230">
        <f>Q311*H311</f>
        <v>0.00028000000000000003</v>
      </c>
      <c r="S311" s="230">
        <v>0</v>
      </c>
      <c r="T311" s="231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2" t="s">
        <v>155</v>
      </c>
      <c r="AT311" s="232" t="s">
        <v>123</v>
      </c>
      <c r="AU311" s="232" t="s">
        <v>80</v>
      </c>
      <c r="AY311" s="16" t="s">
        <v>120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6" t="s">
        <v>78</v>
      </c>
      <c r="BK311" s="233">
        <f>ROUND(I311*H311,2)</f>
        <v>0</v>
      </c>
      <c r="BL311" s="16" t="s">
        <v>155</v>
      </c>
      <c r="BM311" s="232" t="s">
        <v>410</v>
      </c>
    </row>
    <row r="312" s="2" customFormat="1">
      <c r="A312" s="37"/>
      <c r="B312" s="38"/>
      <c r="C312" s="39"/>
      <c r="D312" s="234" t="s">
        <v>129</v>
      </c>
      <c r="E312" s="39"/>
      <c r="F312" s="235" t="s">
        <v>411</v>
      </c>
      <c r="G312" s="39"/>
      <c r="H312" s="39"/>
      <c r="I312" s="141"/>
      <c r="J312" s="39"/>
      <c r="K312" s="39"/>
      <c r="L312" s="43"/>
      <c r="M312" s="236"/>
      <c r="N312" s="237"/>
      <c r="O312" s="83"/>
      <c r="P312" s="83"/>
      <c r="Q312" s="83"/>
      <c r="R312" s="83"/>
      <c r="S312" s="83"/>
      <c r="T312" s="84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129</v>
      </c>
      <c r="AU312" s="16" t="s">
        <v>80</v>
      </c>
    </row>
    <row r="313" s="2" customFormat="1">
      <c r="A313" s="37"/>
      <c r="B313" s="38"/>
      <c r="C313" s="39"/>
      <c r="D313" s="234" t="s">
        <v>131</v>
      </c>
      <c r="E313" s="39"/>
      <c r="F313" s="238" t="s">
        <v>132</v>
      </c>
      <c r="G313" s="39"/>
      <c r="H313" s="39"/>
      <c r="I313" s="141"/>
      <c r="J313" s="39"/>
      <c r="K313" s="39"/>
      <c r="L313" s="43"/>
      <c r="M313" s="236"/>
      <c r="N313" s="237"/>
      <c r="O313" s="83"/>
      <c r="P313" s="83"/>
      <c r="Q313" s="83"/>
      <c r="R313" s="83"/>
      <c r="S313" s="83"/>
      <c r="T313" s="84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131</v>
      </c>
      <c r="AU313" s="16" t="s">
        <v>80</v>
      </c>
    </row>
    <row r="314" s="13" customFormat="1">
      <c r="A314" s="13"/>
      <c r="B314" s="239"/>
      <c r="C314" s="240"/>
      <c r="D314" s="234" t="s">
        <v>133</v>
      </c>
      <c r="E314" s="241" t="s">
        <v>19</v>
      </c>
      <c r="F314" s="242" t="s">
        <v>216</v>
      </c>
      <c r="G314" s="240"/>
      <c r="H314" s="243">
        <v>28</v>
      </c>
      <c r="I314" s="244"/>
      <c r="J314" s="240"/>
      <c r="K314" s="240"/>
      <c r="L314" s="245"/>
      <c r="M314" s="246"/>
      <c r="N314" s="247"/>
      <c r="O314" s="247"/>
      <c r="P314" s="247"/>
      <c r="Q314" s="247"/>
      <c r="R314" s="247"/>
      <c r="S314" s="247"/>
      <c r="T314" s="24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9" t="s">
        <v>133</v>
      </c>
      <c r="AU314" s="249" t="s">
        <v>80</v>
      </c>
      <c r="AV314" s="13" t="s">
        <v>80</v>
      </c>
      <c r="AW314" s="13" t="s">
        <v>33</v>
      </c>
      <c r="AX314" s="13" t="s">
        <v>78</v>
      </c>
      <c r="AY314" s="249" t="s">
        <v>120</v>
      </c>
    </row>
    <row r="315" s="2" customFormat="1" ht="16.5" customHeight="1">
      <c r="A315" s="37"/>
      <c r="B315" s="38"/>
      <c r="C315" s="221" t="s">
        <v>412</v>
      </c>
      <c r="D315" s="221" t="s">
        <v>123</v>
      </c>
      <c r="E315" s="222" t="s">
        <v>413</v>
      </c>
      <c r="F315" s="223" t="s">
        <v>414</v>
      </c>
      <c r="G315" s="224" t="s">
        <v>189</v>
      </c>
      <c r="H315" s="225">
        <v>0.0030000000000000001</v>
      </c>
      <c r="I315" s="226"/>
      <c r="J315" s="227">
        <f>ROUND(I315*H315,2)</f>
        <v>0</v>
      </c>
      <c r="K315" s="223" t="s">
        <v>140</v>
      </c>
      <c r="L315" s="43"/>
      <c r="M315" s="228" t="s">
        <v>19</v>
      </c>
      <c r="N315" s="229" t="s">
        <v>43</v>
      </c>
      <c r="O315" s="83"/>
      <c r="P315" s="230">
        <f>O315*H315</f>
        <v>0</v>
      </c>
      <c r="Q315" s="230">
        <v>0</v>
      </c>
      <c r="R315" s="230">
        <f>Q315*H315</f>
        <v>0</v>
      </c>
      <c r="S315" s="230">
        <v>0</v>
      </c>
      <c r="T315" s="231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32" t="s">
        <v>155</v>
      </c>
      <c r="AT315" s="232" t="s">
        <v>123</v>
      </c>
      <c r="AU315" s="232" t="s">
        <v>80</v>
      </c>
      <c r="AY315" s="16" t="s">
        <v>120</v>
      </c>
      <c r="BE315" s="233">
        <f>IF(N315="základní",J315,0)</f>
        <v>0</v>
      </c>
      <c r="BF315" s="233">
        <f>IF(N315="snížená",J315,0)</f>
        <v>0</v>
      </c>
      <c r="BG315" s="233">
        <f>IF(N315="zákl. přenesená",J315,0)</f>
        <v>0</v>
      </c>
      <c r="BH315" s="233">
        <f>IF(N315="sníž. přenesená",J315,0)</f>
        <v>0</v>
      </c>
      <c r="BI315" s="233">
        <f>IF(N315="nulová",J315,0)</f>
        <v>0</v>
      </c>
      <c r="BJ315" s="16" t="s">
        <v>78</v>
      </c>
      <c r="BK315" s="233">
        <f>ROUND(I315*H315,2)</f>
        <v>0</v>
      </c>
      <c r="BL315" s="16" t="s">
        <v>155</v>
      </c>
      <c r="BM315" s="232" t="s">
        <v>415</v>
      </c>
    </row>
    <row r="316" s="2" customFormat="1">
      <c r="A316" s="37"/>
      <c r="B316" s="38"/>
      <c r="C316" s="39"/>
      <c r="D316" s="234" t="s">
        <v>129</v>
      </c>
      <c r="E316" s="39"/>
      <c r="F316" s="235" t="s">
        <v>416</v>
      </c>
      <c r="G316" s="39"/>
      <c r="H316" s="39"/>
      <c r="I316" s="141"/>
      <c r="J316" s="39"/>
      <c r="K316" s="39"/>
      <c r="L316" s="43"/>
      <c r="M316" s="236"/>
      <c r="N316" s="237"/>
      <c r="O316" s="83"/>
      <c r="P316" s="83"/>
      <c r="Q316" s="83"/>
      <c r="R316" s="83"/>
      <c r="S316" s="83"/>
      <c r="T316" s="84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129</v>
      </c>
      <c r="AU316" s="16" t="s">
        <v>80</v>
      </c>
    </row>
    <row r="317" s="2" customFormat="1">
      <c r="A317" s="37"/>
      <c r="B317" s="38"/>
      <c r="C317" s="39"/>
      <c r="D317" s="234" t="s">
        <v>131</v>
      </c>
      <c r="E317" s="39"/>
      <c r="F317" s="238" t="s">
        <v>132</v>
      </c>
      <c r="G317" s="39"/>
      <c r="H317" s="39"/>
      <c r="I317" s="141"/>
      <c r="J317" s="39"/>
      <c r="K317" s="39"/>
      <c r="L317" s="43"/>
      <c r="M317" s="236"/>
      <c r="N317" s="237"/>
      <c r="O317" s="83"/>
      <c r="P317" s="83"/>
      <c r="Q317" s="83"/>
      <c r="R317" s="83"/>
      <c r="S317" s="83"/>
      <c r="T317" s="84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131</v>
      </c>
      <c r="AU317" s="16" t="s">
        <v>80</v>
      </c>
    </row>
    <row r="318" s="13" customFormat="1">
      <c r="A318" s="13"/>
      <c r="B318" s="239"/>
      <c r="C318" s="240"/>
      <c r="D318" s="234" t="s">
        <v>133</v>
      </c>
      <c r="E318" s="241" t="s">
        <v>19</v>
      </c>
      <c r="F318" s="242" t="s">
        <v>417</v>
      </c>
      <c r="G318" s="240"/>
      <c r="H318" s="243">
        <v>0.0030000000000000001</v>
      </c>
      <c r="I318" s="244"/>
      <c r="J318" s="240"/>
      <c r="K318" s="240"/>
      <c r="L318" s="245"/>
      <c r="M318" s="246"/>
      <c r="N318" s="247"/>
      <c r="O318" s="247"/>
      <c r="P318" s="247"/>
      <c r="Q318" s="247"/>
      <c r="R318" s="247"/>
      <c r="S318" s="247"/>
      <c r="T318" s="24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9" t="s">
        <v>133</v>
      </c>
      <c r="AU318" s="249" t="s">
        <v>80</v>
      </c>
      <c r="AV318" s="13" t="s">
        <v>80</v>
      </c>
      <c r="AW318" s="13" t="s">
        <v>33</v>
      </c>
      <c r="AX318" s="13" t="s">
        <v>78</v>
      </c>
      <c r="AY318" s="249" t="s">
        <v>120</v>
      </c>
    </row>
    <row r="319" s="2" customFormat="1" ht="16.5" customHeight="1">
      <c r="A319" s="37"/>
      <c r="B319" s="38"/>
      <c r="C319" s="221" t="s">
        <v>418</v>
      </c>
      <c r="D319" s="221" t="s">
        <v>123</v>
      </c>
      <c r="E319" s="222" t="s">
        <v>419</v>
      </c>
      <c r="F319" s="223" t="s">
        <v>420</v>
      </c>
      <c r="G319" s="224" t="s">
        <v>189</v>
      </c>
      <c r="H319" s="225">
        <v>0.084000000000000005</v>
      </c>
      <c r="I319" s="226"/>
      <c r="J319" s="227">
        <f>ROUND(I319*H319,2)</f>
        <v>0</v>
      </c>
      <c r="K319" s="223" t="s">
        <v>140</v>
      </c>
      <c r="L319" s="43"/>
      <c r="M319" s="228" t="s">
        <v>19</v>
      </c>
      <c r="N319" s="229" t="s">
        <v>43</v>
      </c>
      <c r="O319" s="83"/>
      <c r="P319" s="230">
        <f>O319*H319</f>
        <v>0</v>
      </c>
      <c r="Q319" s="230">
        <v>0</v>
      </c>
      <c r="R319" s="230">
        <f>Q319*H319</f>
        <v>0</v>
      </c>
      <c r="S319" s="230">
        <v>0</v>
      </c>
      <c r="T319" s="231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2" t="s">
        <v>155</v>
      </c>
      <c r="AT319" s="232" t="s">
        <v>123</v>
      </c>
      <c r="AU319" s="232" t="s">
        <v>80</v>
      </c>
      <c r="AY319" s="16" t="s">
        <v>120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6" t="s">
        <v>78</v>
      </c>
      <c r="BK319" s="233">
        <f>ROUND(I319*H319,2)</f>
        <v>0</v>
      </c>
      <c r="BL319" s="16" t="s">
        <v>155</v>
      </c>
      <c r="BM319" s="232" t="s">
        <v>421</v>
      </c>
    </row>
    <row r="320" s="2" customFormat="1">
      <c r="A320" s="37"/>
      <c r="B320" s="38"/>
      <c r="C320" s="39"/>
      <c r="D320" s="234" t="s">
        <v>129</v>
      </c>
      <c r="E320" s="39"/>
      <c r="F320" s="235" t="s">
        <v>422</v>
      </c>
      <c r="G320" s="39"/>
      <c r="H320" s="39"/>
      <c r="I320" s="141"/>
      <c r="J320" s="39"/>
      <c r="K320" s="39"/>
      <c r="L320" s="43"/>
      <c r="M320" s="236"/>
      <c r="N320" s="237"/>
      <c r="O320" s="83"/>
      <c r="P320" s="83"/>
      <c r="Q320" s="83"/>
      <c r="R320" s="83"/>
      <c r="S320" s="83"/>
      <c r="T320" s="84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129</v>
      </c>
      <c r="AU320" s="16" t="s">
        <v>80</v>
      </c>
    </row>
    <row r="321" s="12" customFormat="1" ht="22.8" customHeight="1">
      <c r="A321" s="12"/>
      <c r="B321" s="205"/>
      <c r="C321" s="206"/>
      <c r="D321" s="207" t="s">
        <v>71</v>
      </c>
      <c r="E321" s="219" t="s">
        <v>423</v>
      </c>
      <c r="F321" s="219" t="s">
        <v>424</v>
      </c>
      <c r="G321" s="206"/>
      <c r="H321" s="206"/>
      <c r="I321" s="209"/>
      <c r="J321" s="220">
        <f>BK321</f>
        <v>0</v>
      </c>
      <c r="K321" s="206"/>
      <c r="L321" s="211"/>
      <c r="M321" s="212"/>
      <c r="N321" s="213"/>
      <c r="O321" s="213"/>
      <c r="P321" s="214">
        <f>SUM(P322:P415)</f>
        <v>0</v>
      </c>
      <c r="Q321" s="213"/>
      <c r="R321" s="214">
        <f>SUM(R322:R415)</f>
        <v>0.054859999999999999</v>
      </c>
      <c r="S321" s="213"/>
      <c r="T321" s="215">
        <f>SUM(T322:T415)</f>
        <v>0.01091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16" t="s">
        <v>80</v>
      </c>
      <c r="AT321" s="217" t="s">
        <v>71</v>
      </c>
      <c r="AU321" s="217" t="s">
        <v>78</v>
      </c>
      <c r="AY321" s="216" t="s">
        <v>120</v>
      </c>
      <c r="BK321" s="218">
        <f>SUM(BK322:BK415)</f>
        <v>0</v>
      </c>
    </row>
    <row r="322" s="2" customFormat="1" ht="16.5" customHeight="1">
      <c r="A322" s="37"/>
      <c r="B322" s="38"/>
      <c r="C322" s="221" t="s">
        <v>425</v>
      </c>
      <c r="D322" s="221" t="s">
        <v>123</v>
      </c>
      <c r="E322" s="222" t="s">
        <v>426</v>
      </c>
      <c r="F322" s="223" t="s">
        <v>427</v>
      </c>
      <c r="G322" s="224" t="s">
        <v>389</v>
      </c>
      <c r="H322" s="225">
        <v>1</v>
      </c>
      <c r="I322" s="226"/>
      <c r="J322" s="227">
        <f>ROUND(I322*H322,2)</f>
        <v>0</v>
      </c>
      <c r="K322" s="223" t="s">
        <v>140</v>
      </c>
      <c r="L322" s="43"/>
      <c r="M322" s="228" t="s">
        <v>19</v>
      </c>
      <c r="N322" s="229" t="s">
        <v>43</v>
      </c>
      <c r="O322" s="83"/>
      <c r="P322" s="230">
        <f>O322*H322</f>
        <v>0</v>
      </c>
      <c r="Q322" s="230">
        <v>0</v>
      </c>
      <c r="R322" s="230">
        <f>Q322*H322</f>
        <v>0</v>
      </c>
      <c r="S322" s="230">
        <v>0.0091999999999999998</v>
      </c>
      <c r="T322" s="231">
        <f>S322*H322</f>
        <v>0.0091999999999999998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32" t="s">
        <v>155</v>
      </c>
      <c r="AT322" s="232" t="s">
        <v>123</v>
      </c>
      <c r="AU322" s="232" t="s">
        <v>80</v>
      </c>
      <c r="AY322" s="16" t="s">
        <v>120</v>
      </c>
      <c r="BE322" s="233">
        <f>IF(N322="základní",J322,0)</f>
        <v>0</v>
      </c>
      <c r="BF322" s="233">
        <f>IF(N322="snížená",J322,0)</f>
        <v>0</v>
      </c>
      <c r="BG322" s="233">
        <f>IF(N322="zákl. přenesená",J322,0)</f>
        <v>0</v>
      </c>
      <c r="BH322" s="233">
        <f>IF(N322="sníž. přenesená",J322,0)</f>
        <v>0</v>
      </c>
      <c r="BI322" s="233">
        <f>IF(N322="nulová",J322,0)</f>
        <v>0</v>
      </c>
      <c r="BJ322" s="16" t="s">
        <v>78</v>
      </c>
      <c r="BK322" s="233">
        <f>ROUND(I322*H322,2)</f>
        <v>0</v>
      </c>
      <c r="BL322" s="16" t="s">
        <v>155</v>
      </c>
      <c r="BM322" s="232" t="s">
        <v>428</v>
      </c>
    </row>
    <row r="323" s="2" customFormat="1">
      <c r="A323" s="37"/>
      <c r="B323" s="38"/>
      <c r="C323" s="39"/>
      <c r="D323" s="234" t="s">
        <v>129</v>
      </c>
      <c r="E323" s="39"/>
      <c r="F323" s="235" t="s">
        <v>429</v>
      </c>
      <c r="G323" s="39"/>
      <c r="H323" s="39"/>
      <c r="I323" s="141"/>
      <c r="J323" s="39"/>
      <c r="K323" s="39"/>
      <c r="L323" s="43"/>
      <c r="M323" s="236"/>
      <c r="N323" s="237"/>
      <c r="O323" s="83"/>
      <c r="P323" s="83"/>
      <c r="Q323" s="83"/>
      <c r="R323" s="83"/>
      <c r="S323" s="83"/>
      <c r="T323" s="84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129</v>
      </c>
      <c r="AU323" s="16" t="s">
        <v>80</v>
      </c>
    </row>
    <row r="324" s="2" customFormat="1">
      <c r="A324" s="37"/>
      <c r="B324" s="38"/>
      <c r="C324" s="39"/>
      <c r="D324" s="234" t="s">
        <v>131</v>
      </c>
      <c r="E324" s="39"/>
      <c r="F324" s="238" t="s">
        <v>132</v>
      </c>
      <c r="G324" s="39"/>
      <c r="H324" s="39"/>
      <c r="I324" s="141"/>
      <c r="J324" s="39"/>
      <c r="K324" s="39"/>
      <c r="L324" s="43"/>
      <c r="M324" s="236"/>
      <c r="N324" s="237"/>
      <c r="O324" s="83"/>
      <c r="P324" s="83"/>
      <c r="Q324" s="83"/>
      <c r="R324" s="83"/>
      <c r="S324" s="83"/>
      <c r="T324" s="84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131</v>
      </c>
      <c r="AU324" s="16" t="s">
        <v>80</v>
      </c>
    </row>
    <row r="325" s="13" customFormat="1">
      <c r="A325" s="13"/>
      <c r="B325" s="239"/>
      <c r="C325" s="240"/>
      <c r="D325" s="234" t="s">
        <v>133</v>
      </c>
      <c r="E325" s="241" t="s">
        <v>19</v>
      </c>
      <c r="F325" s="242" t="s">
        <v>78</v>
      </c>
      <c r="G325" s="240"/>
      <c r="H325" s="243">
        <v>1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9" t="s">
        <v>133</v>
      </c>
      <c r="AU325" s="249" t="s">
        <v>80</v>
      </c>
      <c r="AV325" s="13" t="s">
        <v>80</v>
      </c>
      <c r="AW325" s="13" t="s">
        <v>33</v>
      </c>
      <c r="AX325" s="13" t="s">
        <v>78</v>
      </c>
      <c r="AY325" s="249" t="s">
        <v>120</v>
      </c>
    </row>
    <row r="326" s="2" customFormat="1" ht="16.5" customHeight="1">
      <c r="A326" s="37"/>
      <c r="B326" s="38"/>
      <c r="C326" s="221" t="s">
        <v>430</v>
      </c>
      <c r="D326" s="221" t="s">
        <v>123</v>
      </c>
      <c r="E326" s="222" t="s">
        <v>431</v>
      </c>
      <c r="F326" s="223" t="s">
        <v>432</v>
      </c>
      <c r="G326" s="224" t="s">
        <v>389</v>
      </c>
      <c r="H326" s="225">
        <v>1</v>
      </c>
      <c r="I326" s="226"/>
      <c r="J326" s="227">
        <f>ROUND(I326*H326,2)</f>
        <v>0</v>
      </c>
      <c r="K326" s="223" t="s">
        <v>140</v>
      </c>
      <c r="L326" s="43"/>
      <c r="M326" s="228" t="s">
        <v>19</v>
      </c>
      <c r="N326" s="229" t="s">
        <v>43</v>
      </c>
      <c r="O326" s="83"/>
      <c r="P326" s="230">
        <f>O326*H326</f>
        <v>0</v>
      </c>
      <c r="Q326" s="230">
        <v>0</v>
      </c>
      <c r="R326" s="230">
        <f>Q326*H326</f>
        <v>0</v>
      </c>
      <c r="S326" s="230">
        <v>0.00085999999999999998</v>
      </c>
      <c r="T326" s="231">
        <f>S326*H326</f>
        <v>0.00085999999999999998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2" t="s">
        <v>155</v>
      </c>
      <c r="AT326" s="232" t="s">
        <v>123</v>
      </c>
      <c r="AU326" s="232" t="s">
        <v>80</v>
      </c>
      <c r="AY326" s="16" t="s">
        <v>120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6" t="s">
        <v>78</v>
      </c>
      <c r="BK326" s="233">
        <f>ROUND(I326*H326,2)</f>
        <v>0</v>
      </c>
      <c r="BL326" s="16" t="s">
        <v>155</v>
      </c>
      <c r="BM326" s="232" t="s">
        <v>433</v>
      </c>
    </row>
    <row r="327" s="2" customFormat="1">
      <c r="A327" s="37"/>
      <c r="B327" s="38"/>
      <c r="C327" s="39"/>
      <c r="D327" s="234" t="s">
        <v>129</v>
      </c>
      <c r="E327" s="39"/>
      <c r="F327" s="235" t="s">
        <v>434</v>
      </c>
      <c r="G327" s="39"/>
      <c r="H327" s="39"/>
      <c r="I327" s="141"/>
      <c r="J327" s="39"/>
      <c r="K327" s="39"/>
      <c r="L327" s="43"/>
      <c r="M327" s="236"/>
      <c r="N327" s="237"/>
      <c r="O327" s="83"/>
      <c r="P327" s="83"/>
      <c r="Q327" s="83"/>
      <c r="R327" s="83"/>
      <c r="S327" s="83"/>
      <c r="T327" s="84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129</v>
      </c>
      <c r="AU327" s="16" t="s">
        <v>80</v>
      </c>
    </row>
    <row r="328" s="2" customFormat="1">
      <c r="A328" s="37"/>
      <c r="B328" s="38"/>
      <c r="C328" s="39"/>
      <c r="D328" s="234" t="s">
        <v>131</v>
      </c>
      <c r="E328" s="39"/>
      <c r="F328" s="238" t="s">
        <v>132</v>
      </c>
      <c r="G328" s="39"/>
      <c r="H328" s="39"/>
      <c r="I328" s="141"/>
      <c r="J328" s="39"/>
      <c r="K328" s="39"/>
      <c r="L328" s="43"/>
      <c r="M328" s="236"/>
      <c r="N328" s="237"/>
      <c r="O328" s="83"/>
      <c r="P328" s="83"/>
      <c r="Q328" s="83"/>
      <c r="R328" s="83"/>
      <c r="S328" s="83"/>
      <c r="T328" s="84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131</v>
      </c>
      <c r="AU328" s="16" t="s">
        <v>80</v>
      </c>
    </row>
    <row r="329" s="13" customFormat="1">
      <c r="A329" s="13"/>
      <c r="B329" s="239"/>
      <c r="C329" s="240"/>
      <c r="D329" s="234" t="s">
        <v>133</v>
      </c>
      <c r="E329" s="241" t="s">
        <v>19</v>
      </c>
      <c r="F329" s="242" t="s">
        <v>78</v>
      </c>
      <c r="G329" s="240"/>
      <c r="H329" s="243">
        <v>1</v>
      </c>
      <c r="I329" s="244"/>
      <c r="J329" s="240"/>
      <c r="K329" s="240"/>
      <c r="L329" s="245"/>
      <c r="M329" s="246"/>
      <c r="N329" s="247"/>
      <c r="O329" s="247"/>
      <c r="P329" s="247"/>
      <c r="Q329" s="247"/>
      <c r="R329" s="247"/>
      <c r="S329" s="247"/>
      <c r="T329" s="24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9" t="s">
        <v>133</v>
      </c>
      <c r="AU329" s="249" t="s">
        <v>80</v>
      </c>
      <c r="AV329" s="13" t="s">
        <v>80</v>
      </c>
      <c r="AW329" s="13" t="s">
        <v>33</v>
      </c>
      <c r="AX329" s="13" t="s">
        <v>78</v>
      </c>
      <c r="AY329" s="249" t="s">
        <v>120</v>
      </c>
    </row>
    <row r="330" s="2" customFormat="1" ht="16.5" customHeight="1">
      <c r="A330" s="37"/>
      <c r="B330" s="38"/>
      <c r="C330" s="221" t="s">
        <v>435</v>
      </c>
      <c r="D330" s="221" t="s">
        <v>123</v>
      </c>
      <c r="E330" s="222" t="s">
        <v>436</v>
      </c>
      <c r="F330" s="223" t="s">
        <v>437</v>
      </c>
      <c r="G330" s="224" t="s">
        <v>126</v>
      </c>
      <c r="H330" s="225">
        <v>1</v>
      </c>
      <c r="I330" s="226"/>
      <c r="J330" s="227">
        <f>ROUND(I330*H330,2)</f>
        <v>0</v>
      </c>
      <c r="K330" s="223" t="s">
        <v>140</v>
      </c>
      <c r="L330" s="43"/>
      <c r="M330" s="228" t="s">
        <v>19</v>
      </c>
      <c r="N330" s="229" t="s">
        <v>43</v>
      </c>
      <c r="O330" s="83"/>
      <c r="P330" s="230">
        <f>O330*H330</f>
        <v>0</v>
      </c>
      <c r="Q330" s="230">
        <v>0</v>
      </c>
      <c r="R330" s="230">
        <f>Q330*H330</f>
        <v>0</v>
      </c>
      <c r="S330" s="230">
        <v>0.00084999999999999995</v>
      </c>
      <c r="T330" s="231">
        <f>S330*H330</f>
        <v>0.00084999999999999995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32" t="s">
        <v>155</v>
      </c>
      <c r="AT330" s="232" t="s">
        <v>123</v>
      </c>
      <c r="AU330" s="232" t="s">
        <v>80</v>
      </c>
      <c r="AY330" s="16" t="s">
        <v>120</v>
      </c>
      <c r="BE330" s="233">
        <f>IF(N330="základní",J330,0)</f>
        <v>0</v>
      </c>
      <c r="BF330" s="233">
        <f>IF(N330="snížená",J330,0)</f>
        <v>0</v>
      </c>
      <c r="BG330" s="233">
        <f>IF(N330="zákl. přenesená",J330,0)</f>
        <v>0</v>
      </c>
      <c r="BH330" s="233">
        <f>IF(N330="sníž. přenesená",J330,0)</f>
        <v>0</v>
      </c>
      <c r="BI330" s="233">
        <f>IF(N330="nulová",J330,0)</f>
        <v>0</v>
      </c>
      <c r="BJ330" s="16" t="s">
        <v>78</v>
      </c>
      <c r="BK330" s="233">
        <f>ROUND(I330*H330,2)</f>
        <v>0</v>
      </c>
      <c r="BL330" s="16" t="s">
        <v>155</v>
      </c>
      <c r="BM330" s="232" t="s">
        <v>438</v>
      </c>
    </row>
    <row r="331" s="2" customFormat="1">
      <c r="A331" s="37"/>
      <c r="B331" s="38"/>
      <c r="C331" s="39"/>
      <c r="D331" s="234" t="s">
        <v>129</v>
      </c>
      <c r="E331" s="39"/>
      <c r="F331" s="235" t="s">
        <v>439</v>
      </c>
      <c r="G331" s="39"/>
      <c r="H331" s="39"/>
      <c r="I331" s="141"/>
      <c r="J331" s="39"/>
      <c r="K331" s="39"/>
      <c r="L331" s="43"/>
      <c r="M331" s="236"/>
      <c r="N331" s="237"/>
      <c r="O331" s="83"/>
      <c r="P331" s="83"/>
      <c r="Q331" s="83"/>
      <c r="R331" s="83"/>
      <c r="S331" s="83"/>
      <c r="T331" s="84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129</v>
      </c>
      <c r="AU331" s="16" t="s">
        <v>80</v>
      </c>
    </row>
    <row r="332" s="2" customFormat="1">
      <c r="A332" s="37"/>
      <c r="B332" s="38"/>
      <c r="C332" s="39"/>
      <c r="D332" s="234" t="s">
        <v>131</v>
      </c>
      <c r="E332" s="39"/>
      <c r="F332" s="238" t="s">
        <v>132</v>
      </c>
      <c r="G332" s="39"/>
      <c r="H332" s="39"/>
      <c r="I332" s="141"/>
      <c r="J332" s="39"/>
      <c r="K332" s="39"/>
      <c r="L332" s="43"/>
      <c r="M332" s="236"/>
      <c r="N332" s="237"/>
      <c r="O332" s="83"/>
      <c r="P332" s="83"/>
      <c r="Q332" s="83"/>
      <c r="R332" s="83"/>
      <c r="S332" s="83"/>
      <c r="T332" s="84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131</v>
      </c>
      <c r="AU332" s="16" t="s">
        <v>80</v>
      </c>
    </row>
    <row r="333" s="13" customFormat="1">
      <c r="A333" s="13"/>
      <c r="B333" s="239"/>
      <c r="C333" s="240"/>
      <c r="D333" s="234" t="s">
        <v>133</v>
      </c>
      <c r="E333" s="241" t="s">
        <v>19</v>
      </c>
      <c r="F333" s="242" t="s">
        <v>78</v>
      </c>
      <c r="G333" s="240"/>
      <c r="H333" s="243">
        <v>1</v>
      </c>
      <c r="I333" s="244"/>
      <c r="J333" s="240"/>
      <c r="K333" s="240"/>
      <c r="L333" s="245"/>
      <c r="M333" s="246"/>
      <c r="N333" s="247"/>
      <c r="O333" s="247"/>
      <c r="P333" s="247"/>
      <c r="Q333" s="247"/>
      <c r="R333" s="247"/>
      <c r="S333" s="247"/>
      <c r="T333" s="24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9" t="s">
        <v>133</v>
      </c>
      <c r="AU333" s="249" t="s">
        <v>80</v>
      </c>
      <c r="AV333" s="13" t="s">
        <v>80</v>
      </c>
      <c r="AW333" s="13" t="s">
        <v>33</v>
      </c>
      <c r="AX333" s="13" t="s">
        <v>78</v>
      </c>
      <c r="AY333" s="249" t="s">
        <v>120</v>
      </c>
    </row>
    <row r="334" s="2" customFormat="1" ht="16.5" customHeight="1">
      <c r="A334" s="37"/>
      <c r="B334" s="38"/>
      <c r="C334" s="221" t="s">
        <v>440</v>
      </c>
      <c r="D334" s="221" t="s">
        <v>123</v>
      </c>
      <c r="E334" s="222" t="s">
        <v>441</v>
      </c>
      <c r="F334" s="223" t="s">
        <v>442</v>
      </c>
      <c r="G334" s="224" t="s">
        <v>189</v>
      </c>
      <c r="H334" s="225">
        <v>0.010999999999999999</v>
      </c>
      <c r="I334" s="226"/>
      <c r="J334" s="227">
        <f>ROUND(I334*H334,2)</f>
        <v>0</v>
      </c>
      <c r="K334" s="223" t="s">
        <v>140</v>
      </c>
      <c r="L334" s="43"/>
      <c r="M334" s="228" t="s">
        <v>19</v>
      </c>
      <c r="N334" s="229" t="s">
        <v>43</v>
      </c>
      <c r="O334" s="83"/>
      <c r="P334" s="230">
        <f>O334*H334</f>
        <v>0</v>
      </c>
      <c r="Q334" s="230">
        <v>0</v>
      </c>
      <c r="R334" s="230">
        <f>Q334*H334</f>
        <v>0</v>
      </c>
      <c r="S334" s="230">
        <v>0</v>
      </c>
      <c r="T334" s="231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32" t="s">
        <v>155</v>
      </c>
      <c r="AT334" s="232" t="s">
        <v>123</v>
      </c>
      <c r="AU334" s="232" t="s">
        <v>80</v>
      </c>
      <c r="AY334" s="16" t="s">
        <v>120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6" t="s">
        <v>78</v>
      </c>
      <c r="BK334" s="233">
        <f>ROUND(I334*H334,2)</f>
        <v>0</v>
      </c>
      <c r="BL334" s="16" t="s">
        <v>155</v>
      </c>
      <c r="BM334" s="232" t="s">
        <v>443</v>
      </c>
    </row>
    <row r="335" s="2" customFormat="1">
      <c r="A335" s="37"/>
      <c r="B335" s="38"/>
      <c r="C335" s="39"/>
      <c r="D335" s="234" t="s">
        <v>129</v>
      </c>
      <c r="E335" s="39"/>
      <c r="F335" s="235" t="s">
        <v>444</v>
      </c>
      <c r="G335" s="39"/>
      <c r="H335" s="39"/>
      <c r="I335" s="141"/>
      <c r="J335" s="39"/>
      <c r="K335" s="39"/>
      <c r="L335" s="43"/>
      <c r="M335" s="236"/>
      <c r="N335" s="237"/>
      <c r="O335" s="83"/>
      <c r="P335" s="83"/>
      <c r="Q335" s="83"/>
      <c r="R335" s="83"/>
      <c r="S335" s="83"/>
      <c r="T335" s="84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129</v>
      </c>
      <c r="AU335" s="16" t="s">
        <v>80</v>
      </c>
    </row>
    <row r="336" s="2" customFormat="1">
      <c r="A336" s="37"/>
      <c r="B336" s="38"/>
      <c r="C336" s="39"/>
      <c r="D336" s="234" t="s">
        <v>131</v>
      </c>
      <c r="E336" s="39"/>
      <c r="F336" s="238" t="s">
        <v>132</v>
      </c>
      <c r="G336" s="39"/>
      <c r="H336" s="39"/>
      <c r="I336" s="141"/>
      <c r="J336" s="39"/>
      <c r="K336" s="39"/>
      <c r="L336" s="43"/>
      <c r="M336" s="236"/>
      <c r="N336" s="237"/>
      <c r="O336" s="83"/>
      <c r="P336" s="83"/>
      <c r="Q336" s="83"/>
      <c r="R336" s="83"/>
      <c r="S336" s="83"/>
      <c r="T336" s="84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131</v>
      </c>
      <c r="AU336" s="16" t="s">
        <v>80</v>
      </c>
    </row>
    <row r="337" s="13" customFormat="1">
      <c r="A337" s="13"/>
      <c r="B337" s="239"/>
      <c r="C337" s="240"/>
      <c r="D337" s="234" t="s">
        <v>133</v>
      </c>
      <c r="E337" s="241" t="s">
        <v>19</v>
      </c>
      <c r="F337" s="242" t="s">
        <v>445</v>
      </c>
      <c r="G337" s="240"/>
      <c r="H337" s="243">
        <v>0.010999999999999999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9" t="s">
        <v>133</v>
      </c>
      <c r="AU337" s="249" t="s">
        <v>80</v>
      </c>
      <c r="AV337" s="13" t="s">
        <v>80</v>
      </c>
      <c r="AW337" s="13" t="s">
        <v>33</v>
      </c>
      <c r="AX337" s="13" t="s">
        <v>78</v>
      </c>
      <c r="AY337" s="249" t="s">
        <v>120</v>
      </c>
    </row>
    <row r="338" s="2" customFormat="1" ht="16.5" customHeight="1">
      <c r="A338" s="37"/>
      <c r="B338" s="38"/>
      <c r="C338" s="221" t="s">
        <v>446</v>
      </c>
      <c r="D338" s="221" t="s">
        <v>123</v>
      </c>
      <c r="E338" s="222" t="s">
        <v>447</v>
      </c>
      <c r="F338" s="223" t="s">
        <v>448</v>
      </c>
      <c r="G338" s="224" t="s">
        <v>126</v>
      </c>
      <c r="H338" s="225">
        <v>1</v>
      </c>
      <c r="I338" s="226"/>
      <c r="J338" s="227">
        <f>ROUND(I338*H338,2)</f>
        <v>0</v>
      </c>
      <c r="K338" s="223" t="s">
        <v>127</v>
      </c>
      <c r="L338" s="43"/>
      <c r="M338" s="228" t="s">
        <v>19</v>
      </c>
      <c r="N338" s="229" t="s">
        <v>43</v>
      </c>
      <c r="O338" s="83"/>
      <c r="P338" s="230">
        <f>O338*H338</f>
        <v>0</v>
      </c>
      <c r="Q338" s="230">
        <v>0.0024199999999999998</v>
      </c>
      <c r="R338" s="230">
        <f>Q338*H338</f>
        <v>0.0024199999999999998</v>
      </c>
      <c r="S338" s="230">
        <v>0</v>
      </c>
      <c r="T338" s="231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32" t="s">
        <v>155</v>
      </c>
      <c r="AT338" s="232" t="s">
        <v>123</v>
      </c>
      <c r="AU338" s="232" t="s">
        <v>80</v>
      </c>
      <c r="AY338" s="16" t="s">
        <v>120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16" t="s">
        <v>78</v>
      </c>
      <c r="BK338" s="233">
        <f>ROUND(I338*H338,2)</f>
        <v>0</v>
      </c>
      <c r="BL338" s="16" t="s">
        <v>155</v>
      </c>
      <c r="BM338" s="232" t="s">
        <v>449</v>
      </c>
    </row>
    <row r="339" s="2" customFormat="1">
      <c r="A339" s="37"/>
      <c r="B339" s="38"/>
      <c r="C339" s="39"/>
      <c r="D339" s="234" t="s">
        <v>129</v>
      </c>
      <c r="E339" s="39"/>
      <c r="F339" s="235" t="s">
        <v>450</v>
      </c>
      <c r="G339" s="39"/>
      <c r="H339" s="39"/>
      <c r="I339" s="141"/>
      <c r="J339" s="39"/>
      <c r="K339" s="39"/>
      <c r="L339" s="43"/>
      <c r="M339" s="236"/>
      <c r="N339" s="237"/>
      <c r="O339" s="83"/>
      <c r="P339" s="83"/>
      <c r="Q339" s="83"/>
      <c r="R339" s="83"/>
      <c r="S339" s="83"/>
      <c r="T339" s="84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129</v>
      </c>
      <c r="AU339" s="16" t="s">
        <v>80</v>
      </c>
    </row>
    <row r="340" s="2" customFormat="1">
      <c r="A340" s="37"/>
      <c r="B340" s="38"/>
      <c r="C340" s="39"/>
      <c r="D340" s="234" t="s">
        <v>131</v>
      </c>
      <c r="E340" s="39"/>
      <c r="F340" s="238" t="s">
        <v>132</v>
      </c>
      <c r="G340" s="39"/>
      <c r="H340" s="39"/>
      <c r="I340" s="141"/>
      <c r="J340" s="39"/>
      <c r="K340" s="39"/>
      <c r="L340" s="43"/>
      <c r="M340" s="236"/>
      <c r="N340" s="237"/>
      <c r="O340" s="83"/>
      <c r="P340" s="83"/>
      <c r="Q340" s="83"/>
      <c r="R340" s="83"/>
      <c r="S340" s="83"/>
      <c r="T340" s="84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131</v>
      </c>
      <c r="AU340" s="16" t="s">
        <v>80</v>
      </c>
    </row>
    <row r="341" s="13" customFormat="1">
      <c r="A341" s="13"/>
      <c r="B341" s="239"/>
      <c r="C341" s="240"/>
      <c r="D341" s="234" t="s">
        <v>133</v>
      </c>
      <c r="E341" s="241" t="s">
        <v>19</v>
      </c>
      <c r="F341" s="242" t="s">
        <v>78</v>
      </c>
      <c r="G341" s="240"/>
      <c r="H341" s="243">
        <v>1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9" t="s">
        <v>133</v>
      </c>
      <c r="AU341" s="249" t="s">
        <v>80</v>
      </c>
      <c r="AV341" s="13" t="s">
        <v>80</v>
      </c>
      <c r="AW341" s="13" t="s">
        <v>33</v>
      </c>
      <c r="AX341" s="13" t="s">
        <v>78</v>
      </c>
      <c r="AY341" s="249" t="s">
        <v>120</v>
      </c>
    </row>
    <row r="342" s="2" customFormat="1" ht="16.5" customHeight="1">
      <c r="A342" s="37"/>
      <c r="B342" s="38"/>
      <c r="C342" s="250" t="s">
        <v>451</v>
      </c>
      <c r="D342" s="250" t="s">
        <v>151</v>
      </c>
      <c r="E342" s="251" t="s">
        <v>452</v>
      </c>
      <c r="F342" s="252" t="s">
        <v>453</v>
      </c>
      <c r="G342" s="253" t="s">
        <v>126</v>
      </c>
      <c r="H342" s="254">
        <v>1</v>
      </c>
      <c r="I342" s="255"/>
      <c r="J342" s="256">
        <f>ROUND(I342*H342,2)</f>
        <v>0</v>
      </c>
      <c r="K342" s="252" t="s">
        <v>140</v>
      </c>
      <c r="L342" s="257"/>
      <c r="M342" s="258" t="s">
        <v>19</v>
      </c>
      <c r="N342" s="259" t="s">
        <v>43</v>
      </c>
      <c r="O342" s="83"/>
      <c r="P342" s="230">
        <f>O342*H342</f>
        <v>0</v>
      </c>
      <c r="Q342" s="230">
        <v>0.021899999999999999</v>
      </c>
      <c r="R342" s="230">
        <f>Q342*H342</f>
        <v>0.021899999999999999</v>
      </c>
      <c r="S342" s="230">
        <v>0</v>
      </c>
      <c r="T342" s="231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32" t="s">
        <v>154</v>
      </c>
      <c r="AT342" s="232" t="s">
        <v>151</v>
      </c>
      <c r="AU342" s="232" t="s">
        <v>80</v>
      </c>
      <c r="AY342" s="16" t="s">
        <v>120</v>
      </c>
      <c r="BE342" s="233">
        <f>IF(N342="základní",J342,0)</f>
        <v>0</v>
      </c>
      <c r="BF342" s="233">
        <f>IF(N342="snížená",J342,0)</f>
        <v>0</v>
      </c>
      <c r="BG342" s="233">
        <f>IF(N342="zákl. přenesená",J342,0)</f>
        <v>0</v>
      </c>
      <c r="BH342" s="233">
        <f>IF(N342="sníž. přenesená",J342,0)</f>
        <v>0</v>
      </c>
      <c r="BI342" s="233">
        <f>IF(N342="nulová",J342,0)</f>
        <v>0</v>
      </c>
      <c r="BJ342" s="16" t="s">
        <v>78</v>
      </c>
      <c r="BK342" s="233">
        <f>ROUND(I342*H342,2)</f>
        <v>0</v>
      </c>
      <c r="BL342" s="16" t="s">
        <v>155</v>
      </c>
      <c r="BM342" s="232" t="s">
        <v>454</v>
      </c>
    </row>
    <row r="343" s="2" customFormat="1">
      <c r="A343" s="37"/>
      <c r="B343" s="38"/>
      <c r="C343" s="39"/>
      <c r="D343" s="234" t="s">
        <v>129</v>
      </c>
      <c r="E343" s="39"/>
      <c r="F343" s="235" t="s">
        <v>455</v>
      </c>
      <c r="G343" s="39"/>
      <c r="H343" s="39"/>
      <c r="I343" s="141"/>
      <c r="J343" s="39"/>
      <c r="K343" s="39"/>
      <c r="L343" s="43"/>
      <c r="M343" s="236"/>
      <c r="N343" s="237"/>
      <c r="O343" s="83"/>
      <c r="P343" s="83"/>
      <c r="Q343" s="83"/>
      <c r="R343" s="83"/>
      <c r="S343" s="83"/>
      <c r="T343" s="84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129</v>
      </c>
      <c r="AU343" s="16" t="s">
        <v>80</v>
      </c>
    </row>
    <row r="344" s="2" customFormat="1">
      <c r="A344" s="37"/>
      <c r="B344" s="38"/>
      <c r="C344" s="39"/>
      <c r="D344" s="234" t="s">
        <v>131</v>
      </c>
      <c r="E344" s="39"/>
      <c r="F344" s="238" t="s">
        <v>132</v>
      </c>
      <c r="G344" s="39"/>
      <c r="H344" s="39"/>
      <c r="I344" s="141"/>
      <c r="J344" s="39"/>
      <c r="K344" s="39"/>
      <c r="L344" s="43"/>
      <c r="M344" s="236"/>
      <c r="N344" s="237"/>
      <c r="O344" s="83"/>
      <c r="P344" s="83"/>
      <c r="Q344" s="83"/>
      <c r="R344" s="83"/>
      <c r="S344" s="83"/>
      <c r="T344" s="84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131</v>
      </c>
      <c r="AU344" s="16" t="s">
        <v>80</v>
      </c>
    </row>
    <row r="345" s="13" customFormat="1">
      <c r="A345" s="13"/>
      <c r="B345" s="239"/>
      <c r="C345" s="240"/>
      <c r="D345" s="234" t="s">
        <v>133</v>
      </c>
      <c r="E345" s="241" t="s">
        <v>19</v>
      </c>
      <c r="F345" s="242" t="s">
        <v>78</v>
      </c>
      <c r="G345" s="240"/>
      <c r="H345" s="243">
        <v>1</v>
      </c>
      <c r="I345" s="244"/>
      <c r="J345" s="240"/>
      <c r="K345" s="240"/>
      <c r="L345" s="245"/>
      <c r="M345" s="246"/>
      <c r="N345" s="247"/>
      <c r="O345" s="247"/>
      <c r="P345" s="247"/>
      <c r="Q345" s="247"/>
      <c r="R345" s="247"/>
      <c r="S345" s="247"/>
      <c r="T345" s="24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9" t="s">
        <v>133</v>
      </c>
      <c r="AU345" s="249" t="s">
        <v>80</v>
      </c>
      <c r="AV345" s="13" t="s">
        <v>80</v>
      </c>
      <c r="AW345" s="13" t="s">
        <v>33</v>
      </c>
      <c r="AX345" s="13" t="s">
        <v>78</v>
      </c>
      <c r="AY345" s="249" t="s">
        <v>120</v>
      </c>
    </row>
    <row r="346" s="2" customFormat="1" ht="16.5" customHeight="1">
      <c r="A346" s="37"/>
      <c r="B346" s="38"/>
      <c r="C346" s="250" t="s">
        <v>456</v>
      </c>
      <c r="D346" s="250" t="s">
        <v>151</v>
      </c>
      <c r="E346" s="251" t="s">
        <v>457</v>
      </c>
      <c r="F346" s="252" t="s">
        <v>458</v>
      </c>
      <c r="G346" s="253" t="s">
        <v>126</v>
      </c>
      <c r="H346" s="254">
        <v>1</v>
      </c>
      <c r="I346" s="255"/>
      <c r="J346" s="256">
        <f>ROUND(I346*H346,2)</f>
        <v>0</v>
      </c>
      <c r="K346" s="252" t="s">
        <v>127</v>
      </c>
      <c r="L346" s="257"/>
      <c r="M346" s="258" t="s">
        <v>19</v>
      </c>
      <c r="N346" s="259" t="s">
        <v>43</v>
      </c>
      <c r="O346" s="83"/>
      <c r="P346" s="230">
        <f>O346*H346</f>
        <v>0</v>
      </c>
      <c r="Q346" s="230">
        <v>0.0012999999999999999</v>
      </c>
      <c r="R346" s="230">
        <f>Q346*H346</f>
        <v>0.0012999999999999999</v>
      </c>
      <c r="S346" s="230">
        <v>0</v>
      </c>
      <c r="T346" s="231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32" t="s">
        <v>154</v>
      </c>
      <c r="AT346" s="232" t="s">
        <v>151</v>
      </c>
      <c r="AU346" s="232" t="s">
        <v>80</v>
      </c>
      <c r="AY346" s="16" t="s">
        <v>120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16" t="s">
        <v>78</v>
      </c>
      <c r="BK346" s="233">
        <f>ROUND(I346*H346,2)</f>
        <v>0</v>
      </c>
      <c r="BL346" s="16" t="s">
        <v>155</v>
      </c>
      <c r="BM346" s="232" t="s">
        <v>459</v>
      </c>
    </row>
    <row r="347" s="2" customFormat="1">
      <c r="A347" s="37"/>
      <c r="B347" s="38"/>
      <c r="C347" s="39"/>
      <c r="D347" s="234" t="s">
        <v>129</v>
      </c>
      <c r="E347" s="39"/>
      <c r="F347" s="235" t="s">
        <v>460</v>
      </c>
      <c r="G347" s="39"/>
      <c r="H347" s="39"/>
      <c r="I347" s="141"/>
      <c r="J347" s="39"/>
      <c r="K347" s="39"/>
      <c r="L347" s="43"/>
      <c r="M347" s="236"/>
      <c r="N347" s="237"/>
      <c r="O347" s="83"/>
      <c r="P347" s="83"/>
      <c r="Q347" s="83"/>
      <c r="R347" s="83"/>
      <c r="S347" s="83"/>
      <c r="T347" s="84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129</v>
      </c>
      <c r="AU347" s="16" t="s">
        <v>80</v>
      </c>
    </row>
    <row r="348" s="2" customFormat="1">
      <c r="A348" s="37"/>
      <c r="B348" s="38"/>
      <c r="C348" s="39"/>
      <c r="D348" s="234" t="s">
        <v>131</v>
      </c>
      <c r="E348" s="39"/>
      <c r="F348" s="238" t="s">
        <v>132</v>
      </c>
      <c r="G348" s="39"/>
      <c r="H348" s="39"/>
      <c r="I348" s="141"/>
      <c r="J348" s="39"/>
      <c r="K348" s="39"/>
      <c r="L348" s="43"/>
      <c r="M348" s="236"/>
      <c r="N348" s="237"/>
      <c r="O348" s="83"/>
      <c r="P348" s="83"/>
      <c r="Q348" s="83"/>
      <c r="R348" s="83"/>
      <c r="S348" s="83"/>
      <c r="T348" s="84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131</v>
      </c>
      <c r="AU348" s="16" t="s">
        <v>80</v>
      </c>
    </row>
    <row r="349" s="13" customFormat="1">
      <c r="A349" s="13"/>
      <c r="B349" s="239"/>
      <c r="C349" s="240"/>
      <c r="D349" s="234" t="s">
        <v>133</v>
      </c>
      <c r="E349" s="241" t="s">
        <v>19</v>
      </c>
      <c r="F349" s="242" t="s">
        <v>78</v>
      </c>
      <c r="G349" s="240"/>
      <c r="H349" s="243">
        <v>1</v>
      </c>
      <c r="I349" s="244"/>
      <c r="J349" s="240"/>
      <c r="K349" s="240"/>
      <c r="L349" s="245"/>
      <c r="M349" s="246"/>
      <c r="N349" s="247"/>
      <c r="O349" s="247"/>
      <c r="P349" s="247"/>
      <c r="Q349" s="247"/>
      <c r="R349" s="247"/>
      <c r="S349" s="247"/>
      <c r="T349" s="24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9" t="s">
        <v>133</v>
      </c>
      <c r="AU349" s="249" t="s">
        <v>80</v>
      </c>
      <c r="AV349" s="13" t="s">
        <v>80</v>
      </c>
      <c r="AW349" s="13" t="s">
        <v>33</v>
      </c>
      <c r="AX349" s="13" t="s">
        <v>78</v>
      </c>
      <c r="AY349" s="249" t="s">
        <v>120</v>
      </c>
    </row>
    <row r="350" s="2" customFormat="1" ht="16.5" customHeight="1">
      <c r="A350" s="37"/>
      <c r="B350" s="38"/>
      <c r="C350" s="250" t="s">
        <v>461</v>
      </c>
      <c r="D350" s="250" t="s">
        <v>151</v>
      </c>
      <c r="E350" s="251" t="s">
        <v>462</v>
      </c>
      <c r="F350" s="252" t="s">
        <v>463</v>
      </c>
      <c r="G350" s="253" t="s">
        <v>126</v>
      </c>
      <c r="H350" s="254">
        <v>1</v>
      </c>
      <c r="I350" s="255"/>
      <c r="J350" s="256">
        <f>ROUND(I350*H350,2)</f>
        <v>0</v>
      </c>
      <c r="K350" s="252" t="s">
        <v>127</v>
      </c>
      <c r="L350" s="257"/>
      <c r="M350" s="258" t="s">
        <v>19</v>
      </c>
      <c r="N350" s="259" t="s">
        <v>43</v>
      </c>
      <c r="O350" s="83"/>
      <c r="P350" s="230">
        <f>O350*H350</f>
        <v>0</v>
      </c>
      <c r="Q350" s="230">
        <v>0.00080000000000000004</v>
      </c>
      <c r="R350" s="230">
        <f>Q350*H350</f>
        <v>0.00080000000000000004</v>
      </c>
      <c r="S350" s="230">
        <v>0</v>
      </c>
      <c r="T350" s="231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32" t="s">
        <v>154</v>
      </c>
      <c r="AT350" s="232" t="s">
        <v>151</v>
      </c>
      <c r="AU350" s="232" t="s">
        <v>80</v>
      </c>
      <c r="AY350" s="16" t="s">
        <v>120</v>
      </c>
      <c r="BE350" s="233">
        <f>IF(N350="základní",J350,0)</f>
        <v>0</v>
      </c>
      <c r="BF350" s="233">
        <f>IF(N350="snížená",J350,0)</f>
        <v>0</v>
      </c>
      <c r="BG350" s="233">
        <f>IF(N350="zákl. přenesená",J350,0)</f>
        <v>0</v>
      </c>
      <c r="BH350" s="233">
        <f>IF(N350="sníž. přenesená",J350,0)</f>
        <v>0</v>
      </c>
      <c r="BI350" s="233">
        <f>IF(N350="nulová",J350,0)</f>
        <v>0</v>
      </c>
      <c r="BJ350" s="16" t="s">
        <v>78</v>
      </c>
      <c r="BK350" s="233">
        <f>ROUND(I350*H350,2)</f>
        <v>0</v>
      </c>
      <c r="BL350" s="16" t="s">
        <v>155</v>
      </c>
      <c r="BM350" s="232" t="s">
        <v>464</v>
      </c>
    </row>
    <row r="351" s="2" customFormat="1">
      <c r="A351" s="37"/>
      <c r="B351" s="38"/>
      <c r="C351" s="39"/>
      <c r="D351" s="234" t="s">
        <v>129</v>
      </c>
      <c r="E351" s="39"/>
      <c r="F351" s="235" t="s">
        <v>465</v>
      </c>
      <c r="G351" s="39"/>
      <c r="H351" s="39"/>
      <c r="I351" s="141"/>
      <c r="J351" s="39"/>
      <c r="K351" s="39"/>
      <c r="L351" s="43"/>
      <c r="M351" s="236"/>
      <c r="N351" s="237"/>
      <c r="O351" s="83"/>
      <c r="P351" s="83"/>
      <c r="Q351" s="83"/>
      <c r="R351" s="83"/>
      <c r="S351" s="83"/>
      <c r="T351" s="84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129</v>
      </c>
      <c r="AU351" s="16" t="s">
        <v>80</v>
      </c>
    </row>
    <row r="352" s="2" customFormat="1">
      <c r="A352" s="37"/>
      <c r="B352" s="38"/>
      <c r="C352" s="39"/>
      <c r="D352" s="234" t="s">
        <v>131</v>
      </c>
      <c r="E352" s="39"/>
      <c r="F352" s="238" t="s">
        <v>132</v>
      </c>
      <c r="G352" s="39"/>
      <c r="H352" s="39"/>
      <c r="I352" s="141"/>
      <c r="J352" s="39"/>
      <c r="K352" s="39"/>
      <c r="L352" s="43"/>
      <c r="M352" s="236"/>
      <c r="N352" s="237"/>
      <c r="O352" s="83"/>
      <c r="P352" s="83"/>
      <c r="Q352" s="83"/>
      <c r="R352" s="83"/>
      <c r="S352" s="83"/>
      <c r="T352" s="84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131</v>
      </c>
      <c r="AU352" s="16" t="s">
        <v>80</v>
      </c>
    </row>
    <row r="353" s="13" customFormat="1">
      <c r="A353" s="13"/>
      <c r="B353" s="239"/>
      <c r="C353" s="240"/>
      <c r="D353" s="234" t="s">
        <v>133</v>
      </c>
      <c r="E353" s="241" t="s">
        <v>19</v>
      </c>
      <c r="F353" s="242" t="s">
        <v>78</v>
      </c>
      <c r="G353" s="240"/>
      <c r="H353" s="243">
        <v>1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9" t="s">
        <v>133</v>
      </c>
      <c r="AU353" s="249" t="s">
        <v>80</v>
      </c>
      <c r="AV353" s="13" t="s">
        <v>80</v>
      </c>
      <c r="AW353" s="13" t="s">
        <v>33</v>
      </c>
      <c r="AX353" s="13" t="s">
        <v>78</v>
      </c>
      <c r="AY353" s="249" t="s">
        <v>120</v>
      </c>
    </row>
    <row r="354" s="2" customFormat="1" ht="16.5" customHeight="1">
      <c r="A354" s="37"/>
      <c r="B354" s="38"/>
      <c r="C354" s="221" t="s">
        <v>466</v>
      </c>
      <c r="D354" s="221" t="s">
        <v>123</v>
      </c>
      <c r="E354" s="222" t="s">
        <v>467</v>
      </c>
      <c r="F354" s="223" t="s">
        <v>468</v>
      </c>
      <c r="G354" s="224" t="s">
        <v>389</v>
      </c>
      <c r="H354" s="225">
        <v>1</v>
      </c>
      <c r="I354" s="226"/>
      <c r="J354" s="227">
        <f>ROUND(I354*H354,2)</f>
        <v>0</v>
      </c>
      <c r="K354" s="223" t="s">
        <v>127</v>
      </c>
      <c r="L354" s="43"/>
      <c r="M354" s="228" t="s">
        <v>19</v>
      </c>
      <c r="N354" s="229" t="s">
        <v>43</v>
      </c>
      <c r="O354" s="83"/>
      <c r="P354" s="230">
        <f>O354*H354</f>
        <v>0</v>
      </c>
      <c r="Q354" s="230">
        <v>0.0018600000000000001</v>
      </c>
      <c r="R354" s="230">
        <f>Q354*H354</f>
        <v>0.0018600000000000001</v>
      </c>
      <c r="S354" s="230">
        <v>0</v>
      </c>
      <c r="T354" s="231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32" t="s">
        <v>155</v>
      </c>
      <c r="AT354" s="232" t="s">
        <v>123</v>
      </c>
      <c r="AU354" s="232" t="s">
        <v>80</v>
      </c>
      <c r="AY354" s="16" t="s">
        <v>120</v>
      </c>
      <c r="BE354" s="233">
        <f>IF(N354="základní",J354,0)</f>
        <v>0</v>
      </c>
      <c r="BF354" s="233">
        <f>IF(N354="snížená",J354,0)</f>
        <v>0</v>
      </c>
      <c r="BG354" s="233">
        <f>IF(N354="zákl. přenesená",J354,0)</f>
        <v>0</v>
      </c>
      <c r="BH354" s="233">
        <f>IF(N354="sníž. přenesená",J354,0)</f>
        <v>0</v>
      </c>
      <c r="BI354" s="233">
        <f>IF(N354="nulová",J354,0)</f>
        <v>0</v>
      </c>
      <c r="BJ354" s="16" t="s">
        <v>78</v>
      </c>
      <c r="BK354" s="233">
        <f>ROUND(I354*H354,2)</f>
        <v>0</v>
      </c>
      <c r="BL354" s="16" t="s">
        <v>155</v>
      </c>
      <c r="BM354" s="232" t="s">
        <v>469</v>
      </c>
    </row>
    <row r="355" s="2" customFormat="1">
      <c r="A355" s="37"/>
      <c r="B355" s="38"/>
      <c r="C355" s="39"/>
      <c r="D355" s="234" t="s">
        <v>129</v>
      </c>
      <c r="E355" s="39"/>
      <c r="F355" s="235" t="s">
        <v>470</v>
      </c>
      <c r="G355" s="39"/>
      <c r="H355" s="39"/>
      <c r="I355" s="141"/>
      <c r="J355" s="39"/>
      <c r="K355" s="39"/>
      <c r="L355" s="43"/>
      <c r="M355" s="236"/>
      <c r="N355" s="237"/>
      <c r="O355" s="83"/>
      <c r="P355" s="83"/>
      <c r="Q355" s="83"/>
      <c r="R355" s="83"/>
      <c r="S355" s="83"/>
      <c r="T355" s="84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129</v>
      </c>
      <c r="AU355" s="16" t="s">
        <v>80</v>
      </c>
    </row>
    <row r="356" s="2" customFormat="1">
      <c r="A356" s="37"/>
      <c r="B356" s="38"/>
      <c r="C356" s="39"/>
      <c r="D356" s="234" t="s">
        <v>131</v>
      </c>
      <c r="E356" s="39"/>
      <c r="F356" s="238" t="s">
        <v>132</v>
      </c>
      <c r="G356" s="39"/>
      <c r="H356" s="39"/>
      <c r="I356" s="141"/>
      <c r="J356" s="39"/>
      <c r="K356" s="39"/>
      <c r="L356" s="43"/>
      <c r="M356" s="236"/>
      <c r="N356" s="237"/>
      <c r="O356" s="83"/>
      <c r="P356" s="83"/>
      <c r="Q356" s="83"/>
      <c r="R356" s="83"/>
      <c r="S356" s="83"/>
      <c r="T356" s="84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131</v>
      </c>
      <c r="AU356" s="16" t="s">
        <v>80</v>
      </c>
    </row>
    <row r="357" s="13" customFormat="1">
      <c r="A357" s="13"/>
      <c r="B357" s="239"/>
      <c r="C357" s="240"/>
      <c r="D357" s="234" t="s">
        <v>133</v>
      </c>
      <c r="E357" s="241" t="s">
        <v>19</v>
      </c>
      <c r="F357" s="242" t="s">
        <v>78</v>
      </c>
      <c r="G357" s="240"/>
      <c r="H357" s="243">
        <v>1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9" t="s">
        <v>133</v>
      </c>
      <c r="AU357" s="249" t="s">
        <v>80</v>
      </c>
      <c r="AV357" s="13" t="s">
        <v>80</v>
      </c>
      <c r="AW357" s="13" t="s">
        <v>33</v>
      </c>
      <c r="AX357" s="13" t="s">
        <v>78</v>
      </c>
      <c r="AY357" s="249" t="s">
        <v>120</v>
      </c>
    </row>
    <row r="358" s="2" customFormat="1" ht="16.5" customHeight="1">
      <c r="A358" s="37"/>
      <c r="B358" s="38"/>
      <c r="C358" s="250" t="s">
        <v>471</v>
      </c>
      <c r="D358" s="250" t="s">
        <v>151</v>
      </c>
      <c r="E358" s="251" t="s">
        <v>472</v>
      </c>
      <c r="F358" s="252" t="s">
        <v>473</v>
      </c>
      <c r="G358" s="253" t="s">
        <v>126</v>
      </c>
      <c r="H358" s="254">
        <v>1</v>
      </c>
      <c r="I358" s="255"/>
      <c r="J358" s="256">
        <f>ROUND(I358*H358,2)</f>
        <v>0</v>
      </c>
      <c r="K358" s="252" t="s">
        <v>140</v>
      </c>
      <c r="L358" s="257"/>
      <c r="M358" s="258" t="s">
        <v>19</v>
      </c>
      <c r="N358" s="259" t="s">
        <v>43</v>
      </c>
      <c r="O358" s="83"/>
      <c r="P358" s="230">
        <f>O358*H358</f>
        <v>0</v>
      </c>
      <c r="Q358" s="230">
        <v>0.017600000000000001</v>
      </c>
      <c r="R358" s="230">
        <f>Q358*H358</f>
        <v>0.017600000000000001</v>
      </c>
      <c r="S358" s="230">
        <v>0</v>
      </c>
      <c r="T358" s="231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32" t="s">
        <v>154</v>
      </c>
      <c r="AT358" s="232" t="s">
        <v>151</v>
      </c>
      <c r="AU358" s="232" t="s">
        <v>80</v>
      </c>
      <c r="AY358" s="16" t="s">
        <v>120</v>
      </c>
      <c r="BE358" s="233">
        <f>IF(N358="základní",J358,0)</f>
        <v>0</v>
      </c>
      <c r="BF358" s="233">
        <f>IF(N358="snížená",J358,0)</f>
        <v>0</v>
      </c>
      <c r="BG358" s="233">
        <f>IF(N358="zákl. přenesená",J358,0)</f>
        <v>0</v>
      </c>
      <c r="BH358" s="233">
        <f>IF(N358="sníž. přenesená",J358,0)</f>
        <v>0</v>
      </c>
      <c r="BI358" s="233">
        <f>IF(N358="nulová",J358,0)</f>
        <v>0</v>
      </c>
      <c r="BJ358" s="16" t="s">
        <v>78</v>
      </c>
      <c r="BK358" s="233">
        <f>ROUND(I358*H358,2)</f>
        <v>0</v>
      </c>
      <c r="BL358" s="16" t="s">
        <v>155</v>
      </c>
      <c r="BM358" s="232" t="s">
        <v>474</v>
      </c>
    </row>
    <row r="359" s="2" customFormat="1">
      <c r="A359" s="37"/>
      <c r="B359" s="38"/>
      <c r="C359" s="39"/>
      <c r="D359" s="234" t="s">
        <v>129</v>
      </c>
      <c r="E359" s="39"/>
      <c r="F359" s="235" t="s">
        <v>473</v>
      </c>
      <c r="G359" s="39"/>
      <c r="H359" s="39"/>
      <c r="I359" s="141"/>
      <c r="J359" s="39"/>
      <c r="K359" s="39"/>
      <c r="L359" s="43"/>
      <c r="M359" s="236"/>
      <c r="N359" s="237"/>
      <c r="O359" s="83"/>
      <c r="P359" s="83"/>
      <c r="Q359" s="83"/>
      <c r="R359" s="83"/>
      <c r="S359" s="83"/>
      <c r="T359" s="84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6" t="s">
        <v>129</v>
      </c>
      <c r="AU359" s="16" t="s">
        <v>80</v>
      </c>
    </row>
    <row r="360" s="2" customFormat="1">
      <c r="A360" s="37"/>
      <c r="B360" s="38"/>
      <c r="C360" s="39"/>
      <c r="D360" s="234" t="s">
        <v>131</v>
      </c>
      <c r="E360" s="39"/>
      <c r="F360" s="238" t="s">
        <v>132</v>
      </c>
      <c r="G360" s="39"/>
      <c r="H360" s="39"/>
      <c r="I360" s="141"/>
      <c r="J360" s="39"/>
      <c r="K360" s="39"/>
      <c r="L360" s="43"/>
      <c r="M360" s="236"/>
      <c r="N360" s="237"/>
      <c r="O360" s="83"/>
      <c r="P360" s="83"/>
      <c r="Q360" s="83"/>
      <c r="R360" s="83"/>
      <c r="S360" s="83"/>
      <c r="T360" s="84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131</v>
      </c>
      <c r="AU360" s="16" t="s">
        <v>80</v>
      </c>
    </row>
    <row r="361" s="13" customFormat="1">
      <c r="A361" s="13"/>
      <c r="B361" s="239"/>
      <c r="C361" s="240"/>
      <c r="D361" s="234" t="s">
        <v>133</v>
      </c>
      <c r="E361" s="241" t="s">
        <v>19</v>
      </c>
      <c r="F361" s="242" t="s">
        <v>78</v>
      </c>
      <c r="G361" s="240"/>
      <c r="H361" s="243">
        <v>1</v>
      </c>
      <c r="I361" s="244"/>
      <c r="J361" s="240"/>
      <c r="K361" s="240"/>
      <c r="L361" s="245"/>
      <c r="M361" s="246"/>
      <c r="N361" s="247"/>
      <c r="O361" s="247"/>
      <c r="P361" s="247"/>
      <c r="Q361" s="247"/>
      <c r="R361" s="247"/>
      <c r="S361" s="247"/>
      <c r="T361" s="24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9" t="s">
        <v>133</v>
      </c>
      <c r="AU361" s="249" t="s">
        <v>80</v>
      </c>
      <c r="AV361" s="13" t="s">
        <v>80</v>
      </c>
      <c r="AW361" s="13" t="s">
        <v>33</v>
      </c>
      <c r="AX361" s="13" t="s">
        <v>78</v>
      </c>
      <c r="AY361" s="249" t="s">
        <v>120</v>
      </c>
    </row>
    <row r="362" s="2" customFormat="1" ht="16.5" customHeight="1">
      <c r="A362" s="37"/>
      <c r="B362" s="38"/>
      <c r="C362" s="221" t="s">
        <v>475</v>
      </c>
      <c r="D362" s="221" t="s">
        <v>123</v>
      </c>
      <c r="E362" s="222" t="s">
        <v>476</v>
      </c>
      <c r="F362" s="223" t="s">
        <v>477</v>
      </c>
      <c r="G362" s="224" t="s">
        <v>126</v>
      </c>
      <c r="H362" s="225">
        <v>1</v>
      </c>
      <c r="I362" s="226"/>
      <c r="J362" s="227">
        <f>ROUND(I362*H362,2)</f>
        <v>0</v>
      </c>
      <c r="K362" s="223" t="s">
        <v>127</v>
      </c>
      <c r="L362" s="43"/>
      <c r="M362" s="228" t="s">
        <v>19</v>
      </c>
      <c r="N362" s="229" t="s">
        <v>43</v>
      </c>
      <c r="O362" s="83"/>
      <c r="P362" s="230">
        <f>O362*H362</f>
        <v>0</v>
      </c>
      <c r="Q362" s="230">
        <v>4.0000000000000003E-05</v>
      </c>
      <c r="R362" s="230">
        <f>Q362*H362</f>
        <v>4.0000000000000003E-05</v>
      </c>
      <c r="S362" s="230">
        <v>0</v>
      </c>
      <c r="T362" s="231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32" t="s">
        <v>155</v>
      </c>
      <c r="AT362" s="232" t="s">
        <v>123</v>
      </c>
      <c r="AU362" s="232" t="s">
        <v>80</v>
      </c>
      <c r="AY362" s="16" t="s">
        <v>120</v>
      </c>
      <c r="BE362" s="233">
        <f>IF(N362="základní",J362,0)</f>
        <v>0</v>
      </c>
      <c r="BF362" s="233">
        <f>IF(N362="snížená",J362,0)</f>
        <v>0</v>
      </c>
      <c r="BG362" s="233">
        <f>IF(N362="zákl. přenesená",J362,0)</f>
        <v>0</v>
      </c>
      <c r="BH362" s="233">
        <f>IF(N362="sníž. přenesená",J362,0)</f>
        <v>0</v>
      </c>
      <c r="BI362" s="233">
        <f>IF(N362="nulová",J362,0)</f>
        <v>0</v>
      </c>
      <c r="BJ362" s="16" t="s">
        <v>78</v>
      </c>
      <c r="BK362" s="233">
        <f>ROUND(I362*H362,2)</f>
        <v>0</v>
      </c>
      <c r="BL362" s="16" t="s">
        <v>155</v>
      </c>
      <c r="BM362" s="232" t="s">
        <v>478</v>
      </c>
    </row>
    <row r="363" s="2" customFormat="1">
      <c r="A363" s="37"/>
      <c r="B363" s="38"/>
      <c r="C363" s="39"/>
      <c r="D363" s="234" t="s">
        <v>129</v>
      </c>
      <c r="E363" s="39"/>
      <c r="F363" s="235" t="s">
        <v>479</v>
      </c>
      <c r="G363" s="39"/>
      <c r="H363" s="39"/>
      <c r="I363" s="141"/>
      <c r="J363" s="39"/>
      <c r="K363" s="39"/>
      <c r="L363" s="43"/>
      <c r="M363" s="236"/>
      <c r="N363" s="237"/>
      <c r="O363" s="83"/>
      <c r="P363" s="83"/>
      <c r="Q363" s="83"/>
      <c r="R363" s="83"/>
      <c r="S363" s="83"/>
      <c r="T363" s="84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129</v>
      </c>
      <c r="AU363" s="16" t="s">
        <v>80</v>
      </c>
    </row>
    <row r="364" s="2" customFormat="1">
      <c r="A364" s="37"/>
      <c r="B364" s="38"/>
      <c r="C364" s="39"/>
      <c r="D364" s="234" t="s">
        <v>131</v>
      </c>
      <c r="E364" s="39"/>
      <c r="F364" s="238" t="s">
        <v>132</v>
      </c>
      <c r="G364" s="39"/>
      <c r="H364" s="39"/>
      <c r="I364" s="141"/>
      <c r="J364" s="39"/>
      <c r="K364" s="39"/>
      <c r="L364" s="43"/>
      <c r="M364" s="236"/>
      <c r="N364" s="237"/>
      <c r="O364" s="83"/>
      <c r="P364" s="83"/>
      <c r="Q364" s="83"/>
      <c r="R364" s="83"/>
      <c r="S364" s="83"/>
      <c r="T364" s="84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6" t="s">
        <v>131</v>
      </c>
      <c r="AU364" s="16" t="s">
        <v>80</v>
      </c>
    </row>
    <row r="365" s="13" customFormat="1">
      <c r="A365" s="13"/>
      <c r="B365" s="239"/>
      <c r="C365" s="240"/>
      <c r="D365" s="234" t="s">
        <v>133</v>
      </c>
      <c r="E365" s="241" t="s">
        <v>19</v>
      </c>
      <c r="F365" s="242" t="s">
        <v>78</v>
      </c>
      <c r="G365" s="240"/>
      <c r="H365" s="243">
        <v>1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9" t="s">
        <v>133</v>
      </c>
      <c r="AU365" s="249" t="s">
        <v>80</v>
      </c>
      <c r="AV365" s="13" t="s">
        <v>80</v>
      </c>
      <c r="AW365" s="13" t="s">
        <v>33</v>
      </c>
      <c r="AX365" s="13" t="s">
        <v>78</v>
      </c>
      <c r="AY365" s="249" t="s">
        <v>120</v>
      </c>
    </row>
    <row r="366" s="2" customFormat="1" ht="16.5" customHeight="1">
      <c r="A366" s="37"/>
      <c r="B366" s="38"/>
      <c r="C366" s="250" t="s">
        <v>480</v>
      </c>
      <c r="D366" s="250" t="s">
        <v>151</v>
      </c>
      <c r="E366" s="251" t="s">
        <v>481</v>
      </c>
      <c r="F366" s="252" t="s">
        <v>482</v>
      </c>
      <c r="G366" s="253" t="s">
        <v>126</v>
      </c>
      <c r="H366" s="254">
        <v>1</v>
      </c>
      <c r="I366" s="255"/>
      <c r="J366" s="256">
        <f>ROUND(I366*H366,2)</f>
        <v>0</v>
      </c>
      <c r="K366" s="252" t="s">
        <v>140</v>
      </c>
      <c r="L366" s="257"/>
      <c r="M366" s="258" t="s">
        <v>19</v>
      </c>
      <c r="N366" s="259" t="s">
        <v>43</v>
      </c>
      <c r="O366" s="83"/>
      <c r="P366" s="230">
        <f>O366*H366</f>
        <v>0</v>
      </c>
      <c r="Q366" s="230">
        <v>0.0015</v>
      </c>
      <c r="R366" s="230">
        <f>Q366*H366</f>
        <v>0.0015</v>
      </c>
      <c r="S366" s="230">
        <v>0</v>
      </c>
      <c r="T366" s="231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32" t="s">
        <v>154</v>
      </c>
      <c r="AT366" s="232" t="s">
        <v>151</v>
      </c>
      <c r="AU366" s="232" t="s">
        <v>80</v>
      </c>
      <c r="AY366" s="16" t="s">
        <v>120</v>
      </c>
      <c r="BE366" s="233">
        <f>IF(N366="základní",J366,0)</f>
        <v>0</v>
      </c>
      <c r="BF366" s="233">
        <f>IF(N366="snížená",J366,0)</f>
        <v>0</v>
      </c>
      <c r="BG366" s="233">
        <f>IF(N366="zákl. přenesená",J366,0)</f>
        <v>0</v>
      </c>
      <c r="BH366" s="233">
        <f>IF(N366="sníž. přenesená",J366,0)</f>
        <v>0</v>
      </c>
      <c r="BI366" s="233">
        <f>IF(N366="nulová",J366,0)</f>
        <v>0</v>
      </c>
      <c r="BJ366" s="16" t="s">
        <v>78</v>
      </c>
      <c r="BK366" s="233">
        <f>ROUND(I366*H366,2)</f>
        <v>0</v>
      </c>
      <c r="BL366" s="16" t="s">
        <v>155</v>
      </c>
      <c r="BM366" s="232" t="s">
        <v>483</v>
      </c>
    </row>
    <row r="367" s="2" customFormat="1">
      <c r="A367" s="37"/>
      <c r="B367" s="38"/>
      <c r="C367" s="39"/>
      <c r="D367" s="234" t="s">
        <v>129</v>
      </c>
      <c r="E367" s="39"/>
      <c r="F367" s="235" t="s">
        <v>482</v>
      </c>
      <c r="G367" s="39"/>
      <c r="H367" s="39"/>
      <c r="I367" s="141"/>
      <c r="J367" s="39"/>
      <c r="K367" s="39"/>
      <c r="L367" s="43"/>
      <c r="M367" s="236"/>
      <c r="N367" s="237"/>
      <c r="O367" s="83"/>
      <c r="P367" s="83"/>
      <c r="Q367" s="83"/>
      <c r="R367" s="83"/>
      <c r="S367" s="83"/>
      <c r="T367" s="84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6" t="s">
        <v>129</v>
      </c>
      <c r="AU367" s="16" t="s">
        <v>80</v>
      </c>
    </row>
    <row r="368" s="2" customFormat="1">
      <c r="A368" s="37"/>
      <c r="B368" s="38"/>
      <c r="C368" s="39"/>
      <c r="D368" s="234" t="s">
        <v>131</v>
      </c>
      <c r="E368" s="39"/>
      <c r="F368" s="238" t="s">
        <v>132</v>
      </c>
      <c r="G368" s="39"/>
      <c r="H368" s="39"/>
      <c r="I368" s="141"/>
      <c r="J368" s="39"/>
      <c r="K368" s="39"/>
      <c r="L368" s="43"/>
      <c r="M368" s="236"/>
      <c r="N368" s="237"/>
      <c r="O368" s="83"/>
      <c r="P368" s="83"/>
      <c r="Q368" s="83"/>
      <c r="R368" s="83"/>
      <c r="S368" s="83"/>
      <c r="T368" s="84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6" t="s">
        <v>131</v>
      </c>
      <c r="AU368" s="16" t="s">
        <v>80</v>
      </c>
    </row>
    <row r="369" s="13" customFormat="1">
      <c r="A369" s="13"/>
      <c r="B369" s="239"/>
      <c r="C369" s="240"/>
      <c r="D369" s="234" t="s">
        <v>133</v>
      </c>
      <c r="E369" s="241" t="s">
        <v>19</v>
      </c>
      <c r="F369" s="242" t="s">
        <v>78</v>
      </c>
      <c r="G369" s="240"/>
      <c r="H369" s="243">
        <v>1</v>
      </c>
      <c r="I369" s="244"/>
      <c r="J369" s="240"/>
      <c r="K369" s="240"/>
      <c r="L369" s="245"/>
      <c r="M369" s="246"/>
      <c r="N369" s="247"/>
      <c r="O369" s="247"/>
      <c r="P369" s="247"/>
      <c r="Q369" s="247"/>
      <c r="R369" s="247"/>
      <c r="S369" s="247"/>
      <c r="T369" s="24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9" t="s">
        <v>133</v>
      </c>
      <c r="AU369" s="249" t="s">
        <v>80</v>
      </c>
      <c r="AV369" s="13" t="s">
        <v>80</v>
      </c>
      <c r="AW369" s="13" t="s">
        <v>33</v>
      </c>
      <c r="AX369" s="13" t="s">
        <v>78</v>
      </c>
      <c r="AY369" s="249" t="s">
        <v>120</v>
      </c>
    </row>
    <row r="370" s="2" customFormat="1" ht="16.5" customHeight="1">
      <c r="A370" s="37"/>
      <c r="B370" s="38"/>
      <c r="C370" s="221" t="s">
        <v>484</v>
      </c>
      <c r="D370" s="221" t="s">
        <v>123</v>
      </c>
      <c r="E370" s="222" t="s">
        <v>485</v>
      </c>
      <c r="F370" s="223" t="s">
        <v>486</v>
      </c>
      <c r="G370" s="224" t="s">
        <v>126</v>
      </c>
      <c r="H370" s="225">
        <v>1</v>
      </c>
      <c r="I370" s="226"/>
      <c r="J370" s="227">
        <f>ROUND(I370*H370,2)</f>
        <v>0</v>
      </c>
      <c r="K370" s="223" t="s">
        <v>127</v>
      </c>
      <c r="L370" s="43"/>
      <c r="M370" s="228" t="s">
        <v>19</v>
      </c>
      <c r="N370" s="229" t="s">
        <v>43</v>
      </c>
      <c r="O370" s="83"/>
      <c r="P370" s="230">
        <f>O370*H370</f>
        <v>0</v>
      </c>
      <c r="Q370" s="230">
        <v>0.00013999999999999999</v>
      </c>
      <c r="R370" s="230">
        <f>Q370*H370</f>
        <v>0.00013999999999999999</v>
      </c>
      <c r="S370" s="230">
        <v>0</v>
      </c>
      <c r="T370" s="231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32" t="s">
        <v>155</v>
      </c>
      <c r="AT370" s="232" t="s">
        <v>123</v>
      </c>
      <c r="AU370" s="232" t="s">
        <v>80</v>
      </c>
      <c r="AY370" s="16" t="s">
        <v>120</v>
      </c>
      <c r="BE370" s="233">
        <f>IF(N370="základní",J370,0)</f>
        <v>0</v>
      </c>
      <c r="BF370" s="233">
        <f>IF(N370="snížená",J370,0)</f>
        <v>0</v>
      </c>
      <c r="BG370" s="233">
        <f>IF(N370="zákl. přenesená",J370,0)</f>
        <v>0</v>
      </c>
      <c r="BH370" s="233">
        <f>IF(N370="sníž. přenesená",J370,0)</f>
        <v>0</v>
      </c>
      <c r="BI370" s="233">
        <f>IF(N370="nulová",J370,0)</f>
        <v>0</v>
      </c>
      <c r="BJ370" s="16" t="s">
        <v>78</v>
      </c>
      <c r="BK370" s="233">
        <f>ROUND(I370*H370,2)</f>
        <v>0</v>
      </c>
      <c r="BL370" s="16" t="s">
        <v>155</v>
      </c>
      <c r="BM370" s="232" t="s">
        <v>487</v>
      </c>
    </row>
    <row r="371" s="2" customFormat="1">
      <c r="A371" s="37"/>
      <c r="B371" s="38"/>
      <c r="C371" s="39"/>
      <c r="D371" s="234" t="s">
        <v>129</v>
      </c>
      <c r="E371" s="39"/>
      <c r="F371" s="235" t="s">
        <v>488</v>
      </c>
      <c r="G371" s="39"/>
      <c r="H371" s="39"/>
      <c r="I371" s="141"/>
      <c r="J371" s="39"/>
      <c r="K371" s="39"/>
      <c r="L371" s="43"/>
      <c r="M371" s="236"/>
      <c r="N371" s="237"/>
      <c r="O371" s="83"/>
      <c r="P371" s="83"/>
      <c r="Q371" s="83"/>
      <c r="R371" s="83"/>
      <c r="S371" s="83"/>
      <c r="T371" s="84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129</v>
      </c>
      <c r="AU371" s="16" t="s">
        <v>80</v>
      </c>
    </row>
    <row r="372" s="2" customFormat="1">
      <c r="A372" s="37"/>
      <c r="B372" s="38"/>
      <c r="C372" s="39"/>
      <c r="D372" s="234" t="s">
        <v>131</v>
      </c>
      <c r="E372" s="39"/>
      <c r="F372" s="238" t="s">
        <v>132</v>
      </c>
      <c r="G372" s="39"/>
      <c r="H372" s="39"/>
      <c r="I372" s="141"/>
      <c r="J372" s="39"/>
      <c r="K372" s="39"/>
      <c r="L372" s="43"/>
      <c r="M372" s="236"/>
      <c r="N372" s="237"/>
      <c r="O372" s="83"/>
      <c r="P372" s="83"/>
      <c r="Q372" s="83"/>
      <c r="R372" s="83"/>
      <c r="S372" s="83"/>
      <c r="T372" s="84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6" t="s">
        <v>131</v>
      </c>
      <c r="AU372" s="16" t="s">
        <v>80</v>
      </c>
    </row>
    <row r="373" s="13" customFormat="1">
      <c r="A373" s="13"/>
      <c r="B373" s="239"/>
      <c r="C373" s="240"/>
      <c r="D373" s="234" t="s">
        <v>133</v>
      </c>
      <c r="E373" s="241" t="s">
        <v>19</v>
      </c>
      <c r="F373" s="242" t="s">
        <v>78</v>
      </c>
      <c r="G373" s="240"/>
      <c r="H373" s="243">
        <v>1</v>
      </c>
      <c r="I373" s="244"/>
      <c r="J373" s="240"/>
      <c r="K373" s="240"/>
      <c r="L373" s="245"/>
      <c r="M373" s="246"/>
      <c r="N373" s="247"/>
      <c r="O373" s="247"/>
      <c r="P373" s="247"/>
      <c r="Q373" s="247"/>
      <c r="R373" s="247"/>
      <c r="S373" s="247"/>
      <c r="T373" s="24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9" t="s">
        <v>133</v>
      </c>
      <c r="AU373" s="249" t="s">
        <v>80</v>
      </c>
      <c r="AV373" s="13" t="s">
        <v>80</v>
      </c>
      <c r="AW373" s="13" t="s">
        <v>33</v>
      </c>
      <c r="AX373" s="13" t="s">
        <v>78</v>
      </c>
      <c r="AY373" s="249" t="s">
        <v>120</v>
      </c>
    </row>
    <row r="374" s="2" customFormat="1" ht="16.5" customHeight="1">
      <c r="A374" s="37"/>
      <c r="B374" s="38"/>
      <c r="C374" s="250" t="s">
        <v>489</v>
      </c>
      <c r="D374" s="250" t="s">
        <v>151</v>
      </c>
      <c r="E374" s="251" t="s">
        <v>490</v>
      </c>
      <c r="F374" s="252" t="s">
        <v>491</v>
      </c>
      <c r="G374" s="253" t="s">
        <v>126</v>
      </c>
      <c r="H374" s="254">
        <v>1</v>
      </c>
      <c r="I374" s="255"/>
      <c r="J374" s="256">
        <f>ROUND(I374*H374,2)</f>
        <v>0</v>
      </c>
      <c r="K374" s="252" t="s">
        <v>127</v>
      </c>
      <c r="L374" s="257"/>
      <c r="M374" s="258" t="s">
        <v>19</v>
      </c>
      <c r="N374" s="259" t="s">
        <v>43</v>
      </c>
      <c r="O374" s="83"/>
      <c r="P374" s="230">
        <f>O374*H374</f>
        <v>0</v>
      </c>
      <c r="Q374" s="230">
        <v>0.00019000000000000001</v>
      </c>
      <c r="R374" s="230">
        <f>Q374*H374</f>
        <v>0.00019000000000000001</v>
      </c>
      <c r="S374" s="230">
        <v>0</v>
      </c>
      <c r="T374" s="231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32" t="s">
        <v>154</v>
      </c>
      <c r="AT374" s="232" t="s">
        <v>151</v>
      </c>
      <c r="AU374" s="232" t="s">
        <v>80</v>
      </c>
      <c r="AY374" s="16" t="s">
        <v>120</v>
      </c>
      <c r="BE374" s="233">
        <f>IF(N374="základní",J374,0)</f>
        <v>0</v>
      </c>
      <c r="BF374" s="233">
        <f>IF(N374="snížená",J374,0)</f>
        <v>0</v>
      </c>
      <c r="BG374" s="233">
        <f>IF(N374="zákl. přenesená",J374,0)</f>
        <v>0</v>
      </c>
      <c r="BH374" s="233">
        <f>IF(N374="sníž. přenesená",J374,0)</f>
        <v>0</v>
      </c>
      <c r="BI374" s="233">
        <f>IF(N374="nulová",J374,0)</f>
        <v>0</v>
      </c>
      <c r="BJ374" s="16" t="s">
        <v>78</v>
      </c>
      <c r="BK374" s="233">
        <f>ROUND(I374*H374,2)</f>
        <v>0</v>
      </c>
      <c r="BL374" s="16" t="s">
        <v>155</v>
      </c>
      <c r="BM374" s="232" t="s">
        <v>492</v>
      </c>
    </row>
    <row r="375" s="2" customFormat="1">
      <c r="A375" s="37"/>
      <c r="B375" s="38"/>
      <c r="C375" s="39"/>
      <c r="D375" s="234" t="s">
        <v>129</v>
      </c>
      <c r="E375" s="39"/>
      <c r="F375" s="235" t="s">
        <v>491</v>
      </c>
      <c r="G375" s="39"/>
      <c r="H375" s="39"/>
      <c r="I375" s="141"/>
      <c r="J375" s="39"/>
      <c r="K375" s="39"/>
      <c r="L375" s="43"/>
      <c r="M375" s="236"/>
      <c r="N375" s="237"/>
      <c r="O375" s="83"/>
      <c r="P375" s="83"/>
      <c r="Q375" s="83"/>
      <c r="R375" s="83"/>
      <c r="S375" s="83"/>
      <c r="T375" s="84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6" t="s">
        <v>129</v>
      </c>
      <c r="AU375" s="16" t="s">
        <v>80</v>
      </c>
    </row>
    <row r="376" s="2" customFormat="1">
      <c r="A376" s="37"/>
      <c r="B376" s="38"/>
      <c r="C376" s="39"/>
      <c r="D376" s="234" t="s">
        <v>131</v>
      </c>
      <c r="E376" s="39"/>
      <c r="F376" s="238" t="s">
        <v>132</v>
      </c>
      <c r="G376" s="39"/>
      <c r="H376" s="39"/>
      <c r="I376" s="141"/>
      <c r="J376" s="39"/>
      <c r="K376" s="39"/>
      <c r="L376" s="43"/>
      <c r="M376" s="236"/>
      <c r="N376" s="237"/>
      <c r="O376" s="83"/>
      <c r="P376" s="83"/>
      <c r="Q376" s="83"/>
      <c r="R376" s="83"/>
      <c r="S376" s="83"/>
      <c r="T376" s="84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6" t="s">
        <v>131</v>
      </c>
      <c r="AU376" s="16" t="s">
        <v>80</v>
      </c>
    </row>
    <row r="377" s="13" customFormat="1">
      <c r="A377" s="13"/>
      <c r="B377" s="239"/>
      <c r="C377" s="240"/>
      <c r="D377" s="234" t="s">
        <v>133</v>
      </c>
      <c r="E377" s="241" t="s">
        <v>19</v>
      </c>
      <c r="F377" s="242" t="s">
        <v>78</v>
      </c>
      <c r="G377" s="240"/>
      <c r="H377" s="243">
        <v>1</v>
      </c>
      <c r="I377" s="244"/>
      <c r="J377" s="240"/>
      <c r="K377" s="240"/>
      <c r="L377" s="245"/>
      <c r="M377" s="246"/>
      <c r="N377" s="247"/>
      <c r="O377" s="247"/>
      <c r="P377" s="247"/>
      <c r="Q377" s="247"/>
      <c r="R377" s="247"/>
      <c r="S377" s="247"/>
      <c r="T377" s="24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9" t="s">
        <v>133</v>
      </c>
      <c r="AU377" s="249" t="s">
        <v>80</v>
      </c>
      <c r="AV377" s="13" t="s">
        <v>80</v>
      </c>
      <c r="AW377" s="13" t="s">
        <v>33</v>
      </c>
      <c r="AX377" s="13" t="s">
        <v>78</v>
      </c>
      <c r="AY377" s="249" t="s">
        <v>120</v>
      </c>
    </row>
    <row r="378" s="2" customFormat="1" ht="16.5" customHeight="1">
      <c r="A378" s="37"/>
      <c r="B378" s="38"/>
      <c r="C378" s="221" t="s">
        <v>493</v>
      </c>
      <c r="D378" s="221" t="s">
        <v>123</v>
      </c>
      <c r="E378" s="222" t="s">
        <v>494</v>
      </c>
      <c r="F378" s="223" t="s">
        <v>495</v>
      </c>
      <c r="G378" s="224" t="s">
        <v>126</v>
      </c>
      <c r="H378" s="225">
        <v>3</v>
      </c>
      <c r="I378" s="226"/>
      <c r="J378" s="227">
        <f>ROUND(I378*H378,2)</f>
        <v>0</v>
      </c>
      <c r="K378" s="223" t="s">
        <v>140</v>
      </c>
      <c r="L378" s="43"/>
      <c r="M378" s="228" t="s">
        <v>19</v>
      </c>
      <c r="N378" s="229" t="s">
        <v>43</v>
      </c>
      <c r="O378" s="83"/>
      <c r="P378" s="230">
        <f>O378*H378</f>
        <v>0</v>
      </c>
      <c r="Q378" s="230">
        <v>0.00046999999999999999</v>
      </c>
      <c r="R378" s="230">
        <f>Q378*H378</f>
        <v>0.00141</v>
      </c>
      <c r="S378" s="230">
        <v>0</v>
      </c>
      <c r="T378" s="231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32" t="s">
        <v>155</v>
      </c>
      <c r="AT378" s="232" t="s">
        <v>123</v>
      </c>
      <c r="AU378" s="232" t="s">
        <v>80</v>
      </c>
      <c r="AY378" s="16" t="s">
        <v>120</v>
      </c>
      <c r="BE378" s="233">
        <f>IF(N378="základní",J378,0)</f>
        <v>0</v>
      </c>
      <c r="BF378" s="233">
        <f>IF(N378="snížená",J378,0)</f>
        <v>0</v>
      </c>
      <c r="BG378" s="233">
        <f>IF(N378="zákl. přenesená",J378,0)</f>
        <v>0</v>
      </c>
      <c r="BH378" s="233">
        <f>IF(N378="sníž. přenesená",J378,0)</f>
        <v>0</v>
      </c>
      <c r="BI378" s="233">
        <f>IF(N378="nulová",J378,0)</f>
        <v>0</v>
      </c>
      <c r="BJ378" s="16" t="s">
        <v>78</v>
      </c>
      <c r="BK378" s="233">
        <f>ROUND(I378*H378,2)</f>
        <v>0</v>
      </c>
      <c r="BL378" s="16" t="s">
        <v>155</v>
      </c>
      <c r="BM378" s="232" t="s">
        <v>496</v>
      </c>
    </row>
    <row r="379" s="2" customFormat="1">
      <c r="A379" s="37"/>
      <c r="B379" s="38"/>
      <c r="C379" s="39"/>
      <c r="D379" s="234" t="s">
        <v>129</v>
      </c>
      <c r="E379" s="39"/>
      <c r="F379" s="235" t="s">
        <v>497</v>
      </c>
      <c r="G379" s="39"/>
      <c r="H379" s="39"/>
      <c r="I379" s="141"/>
      <c r="J379" s="39"/>
      <c r="K379" s="39"/>
      <c r="L379" s="43"/>
      <c r="M379" s="236"/>
      <c r="N379" s="237"/>
      <c r="O379" s="83"/>
      <c r="P379" s="83"/>
      <c r="Q379" s="83"/>
      <c r="R379" s="83"/>
      <c r="S379" s="83"/>
      <c r="T379" s="84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16" t="s">
        <v>129</v>
      </c>
      <c r="AU379" s="16" t="s">
        <v>80</v>
      </c>
    </row>
    <row r="380" s="2" customFormat="1">
      <c r="A380" s="37"/>
      <c r="B380" s="38"/>
      <c r="C380" s="39"/>
      <c r="D380" s="234" t="s">
        <v>131</v>
      </c>
      <c r="E380" s="39"/>
      <c r="F380" s="238" t="s">
        <v>132</v>
      </c>
      <c r="G380" s="39"/>
      <c r="H380" s="39"/>
      <c r="I380" s="141"/>
      <c r="J380" s="39"/>
      <c r="K380" s="39"/>
      <c r="L380" s="43"/>
      <c r="M380" s="236"/>
      <c r="N380" s="237"/>
      <c r="O380" s="83"/>
      <c r="P380" s="83"/>
      <c r="Q380" s="83"/>
      <c r="R380" s="83"/>
      <c r="S380" s="83"/>
      <c r="T380" s="84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6" t="s">
        <v>131</v>
      </c>
      <c r="AU380" s="16" t="s">
        <v>80</v>
      </c>
    </row>
    <row r="381" s="13" customFormat="1">
      <c r="A381" s="13"/>
      <c r="B381" s="239"/>
      <c r="C381" s="240"/>
      <c r="D381" s="234" t="s">
        <v>133</v>
      </c>
      <c r="E381" s="241" t="s">
        <v>19</v>
      </c>
      <c r="F381" s="242" t="s">
        <v>227</v>
      </c>
      <c r="G381" s="240"/>
      <c r="H381" s="243">
        <v>3</v>
      </c>
      <c r="I381" s="244"/>
      <c r="J381" s="240"/>
      <c r="K381" s="240"/>
      <c r="L381" s="245"/>
      <c r="M381" s="246"/>
      <c r="N381" s="247"/>
      <c r="O381" s="247"/>
      <c r="P381" s="247"/>
      <c r="Q381" s="247"/>
      <c r="R381" s="247"/>
      <c r="S381" s="247"/>
      <c r="T381" s="24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9" t="s">
        <v>133</v>
      </c>
      <c r="AU381" s="249" t="s">
        <v>80</v>
      </c>
      <c r="AV381" s="13" t="s">
        <v>80</v>
      </c>
      <c r="AW381" s="13" t="s">
        <v>33</v>
      </c>
      <c r="AX381" s="13" t="s">
        <v>78</v>
      </c>
      <c r="AY381" s="249" t="s">
        <v>120</v>
      </c>
    </row>
    <row r="382" s="2" customFormat="1" ht="16.5" customHeight="1">
      <c r="A382" s="37"/>
      <c r="B382" s="38"/>
      <c r="C382" s="221" t="s">
        <v>498</v>
      </c>
      <c r="D382" s="221" t="s">
        <v>123</v>
      </c>
      <c r="E382" s="222" t="s">
        <v>499</v>
      </c>
      <c r="F382" s="223" t="s">
        <v>500</v>
      </c>
      <c r="G382" s="224" t="s">
        <v>389</v>
      </c>
      <c r="H382" s="225">
        <v>1</v>
      </c>
      <c r="I382" s="226"/>
      <c r="J382" s="227">
        <f>ROUND(I382*H382,2)</f>
        <v>0</v>
      </c>
      <c r="K382" s="223" t="s">
        <v>140</v>
      </c>
      <c r="L382" s="43"/>
      <c r="M382" s="228" t="s">
        <v>19</v>
      </c>
      <c r="N382" s="229" t="s">
        <v>43</v>
      </c>
      <c r="O382" s="83"/>
      <c r="P382" s="230">
        <f>O382*H382</f>
        <v>0</v>
      </c>
      <c r="Q382" s="230">
        <v>0.00075000000000000002</v>
      </c>
      <c r="R382" s="230">
        <f>Q382*H382</f>
        <v>0.00075000000000000002</v>
      </c>
      <c r="S382" s="230">
        <v>0</v>
      </c>
      <c r="T382" s="231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32" t="s">
        <v>155</v>
      </c>
      <c r="AT382" s="232" t="s">
        <v>123</v>
      </c>
      <c r="AU382" s="232" t="s">
        <v>80</v>
      </c>
      <c r="AY382" s="16" t="s">
        <v>120</v>
      </c>
      <c r="BE382" s="233">
        <f>IF(N382="základní",J382,0)</f>
        <v>0</v>
      </c>
      <c r="BF382" s="233">
        <f>IF(N382="snížená",J382,0)</f>
        <v>0</v>
      </c>
      <c r="BG382" s="233">
        <f>IF(N382="zákl. přenesená",J382,0)</f>
        <v>0</v>
      </c>
      <c r="BH382" s="233">
        <f>IF(N382="sníž. přenesená",J382,0)</f>
        <v>0</v>
      </c>
      <c r="BI382" s="233">
        <f>IF(N382="nulová",J382,0)</f>
        <v>0</v>
      </c>
      <c r="BJ382" s="16" t="s">
        <v>78</v>
      </c>
      <c r="BK382" s="233">
        <f>ROUND(I382*H382,2)</f>
        <v>0</v>
      </c>
      <c r="BL382" s="16" t="s">
        <v>155</v>
      </c>
      <c r="BM382" s="232" t="s">
        <v>501</v>
      </c>
    </row>
    <row r="383" s="2" customFormat="1">
      <c r="A383" s="37"/>
      <c r="B383" s="38"/>
      <c r="C383" s="39"/>
      <c r="D383" s="234" t="s">
        <v>129</v>
      </c>
      <c r="E383" s="39"/>
      <c r="F383" s="235" t="s">
        <v>502</v>
      </c>
      <c r="G383" s="39"/>
      <c r="H383" s="39"/>
      <c r="I383" s="141"/>
      <c r="J383" s="39"/>
      <c r="K383" s="39"/>
      <c r="L383" s="43"/>
      <c r="M383" s="236"/>
      <c r="N383" s="237"/>
      <c r="O383" s="83"/>
      <c r="P383" s="83"/>
      <c r="Q383" s="83"/>
      <c r="R383" s="83"/>
      <c r="S383" s="83"/>
      <c r="T383" s="84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6" t="s">
        <v>129</v>
      </c>
      <c r="AU383" s="16" t="s">
        <v>80</v>
      </c>
    </row>
    <row r="384" s="2" customFormat="1">
      <c r="A384" s="37"/>
      <c r="B384" s="38"/>
      <c r="C384" s="39"/>
      <c r="D384" s="234" t="s">
        <v>131</v>
      </c>
      <c r="E384" s="39"/>
      <c r="F384" s="238" t="s">
        <v>132</v>
      </c>
      <c r="G384" s="39"/>
      <c r="H384" s="39"/>
      <c r="I384" s="141"/>
      <c r="J384" s="39"/>
      <c r="K384" s="39"/>
      <c r="L384" s="43"/>
      <c r="M384" s="236"/>
      <c r="N384" s="237"/>
      <c r="O384" s="83"/>
      <c r="P384" s="83"/>
      <c r="Q384" s="83"/>
      <c r="R384" s="83"/>
      <c r="S384" s="83"/>
      <c r="T384" s="84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16" t="s">
        <v>131</v>
      </c>
      <c r="AU384" s="16" t="s">
        <v>80</v>
      </c>
    </row>
    <row r="385" s="13" customFormat="1">
      <c r="A385" s="13"/>
      <c r="B385" s="239"/>
      <c r="C385" s="240"/>
      <c r="D385" s="234" t="s">
        <v>133</v>
      </c>
      <c r="E385" s="241" t="s">
        <v>19</v>
      </c>
      <c r="F385" s="242" t="s">
        <v>78</v>
      </c>
      <c r="G385" s="240"/>
      <c r="H385" s="243">
        <v>1</v>
      </c>
      <c r="I385" s="244"/>
      <c r="J385" s="240"/>
      <c r="K385" s="240"/>
      <c r="L385" s="245"/>
      <c r="M385" s="246"/>
      <c r="N385" s="247"/>
      <c r="O385" s="247"/>
      <c r="P385" s="247"/>
      <c r="Q385" s="247"/>
      <c r="R385" s="247"/>
      <c r="S385" s="247"/>
      <c r="T385" s="24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9" t="s">
        <v>133</v>
      </c>
      <c r="AU385" s="249" t="s">
        <v>80</v>
      </c>
      <c r="AV385" s="13" t="s">
        <v>80</v>
      </c>
      <c r="AW385" s="13" t="s">
        <v>33</v>
      </c>
      <c r="AX385" s="13" t="s">
        <v>78</v>
      </c>
      <c r="AY385" s="249" t="s">
        <v>120</v>
      </c>
    </row>
    <row r="386" s="2" customFormat="1" ht="16.5" customHeight="1">
      <c r="A386" s="37"/>
      <c r="B386" s="38"/>
      <c r="C386" s="221" t="s">
        <v>503</v>
      </c>
      <c r="D386" s="221" t="s">
        <v>123</v>
      </c>
      <c r="E386" s="222" t="s">
        <v>504</v>
      </c>
      <c r="F386" s="223" t="s">
        <v>505</v>
      </c>
      <c r="G386" s="224" t="s">
        <v>389</v>
      </c>
      <c r="H386" s="225">
        <v>1</v>
      </c>
      <c r="I386" s="226"/>
      <c r="J386" s="227">
        <f>ROUND(I386*H386,2)</f>
        <v>0</v>
      </c>
      <c r="K386" s="223" t="s">
        <v>140</v>
      </c>
      <c r="L386" s="43"/>
      <c r="M386" s="228" t="s">
        <v>19</v>
      </c>
      <c r="N386" s="229" t="s">
        <v>43</v>
      </c>
      <c r="O386" s="83"/>
      <c r="P386" s="230">
        <f>O386*H386</f>
        <v>0</v>
      </c>
      <c r="Q386" s="230">
        <v>0.00084999999999999995</v>
      </c>
      <c r="R386" s="230">
        <f>Q386*H386</f>
        <v>0.00084999999999999995</v>
      </c>
      <c r="S386" s="230">
        <v>0</v>
      </c>
      <c r="T386" s="231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32" t="s">
        <v>155</v>
      </c>
      <c r="AT386" s="232" t="s">
        <v>123</v>
      </c>
      <c r="AU386" s="232" t="s">
        <v>80</v>
      </c>
      <c r="AY386" s="16" t="s">
        <v>120</v>
      </c>
      <c r="BE386" s="233">
        <f>IF(N386="základní",J386,0)</f>
        <v>0</v>
      </c>
      <c r="BF386" s="233">
        <f>IF(N386="snížená",J386,0)</f>
        <v>0</v>
      </c>
      <c r="BG386" s="233">
        <f>IF(N386="zákl. přenesená",J386,0)</f>
        <v>0</v>
      </c>
      <c r="BH386" s="233">
        <f>IF(N386="sníž. přenesená",J386,0)</f>
        <v>0</v>
      </c>
      <c r="BI386" s="233">
        <f>IF(N386="nulová",J386,0)</f>
        <v>0</v>
      </c>
      <c r="BJ386" s="16" t="s">
        <v>78</v>
      </c>
      <c r="BK386" s="233">
        <f>ROUND(I386*H386,2)</f>
        <v>0</v>
      </c>
      <c r="BL386" s="16" t="s">
        <v>155</v>
      </c>
      <c r="BM386" s="232" t="s">
        <v>506</v>
      </c>
    </row>
    <row r="387" s="2" customFormat="1">
      <c r="A387" s="37"/>
      <c r="B387" s="38"/>
      <c r="C387" s="39"/>
      <c r="D387" s="234" t="s">
        <v>129</v>
      </c>
      <c r="E387" s="39"/>
      <c r="F387" s="235" t="s">
        <v>507</v>
      </c>
      <c r="G387" s="39"/>
      <c r="H387" s="39"/>
      <c r="I387" s="141"/>
      <c r="J387" s="39"/>
      <c r="K387" s="39"/>
      <c r="L387" s="43"/>
      <c r="M387" s="236"/>
      <c r="N387" s="237"/>
      <c r="O387" s="83"/>
      <c r="P387" s="83"/>
      <c r="Q387" s="83"/>
      <c r="R387" s="83"/>
      <c r="S387" s="83"/>
      <c r="T387" s="84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16" t="s">
        <v>129</v>
      </c>
      <c r="AU387" s="16" t="s">
        <v>80</v>
      </c>
    </row>
    <row r="388" s="2" customFormat="1">
      <c r="A388" s="37"/>
      <c r="B388" s="38"/>
      <c r="C388" s="39"/>
      <c r="D388" s="234" t="s">
        <v>131</v>
      </c>
      <c r="E388" s="39"/>
      <c r="F388" s="238" t="s">
        <v>132</v>
      </c>
      <c r="G388" s="39"/>
      <c r="H388" s="39"/>
      <c r="I388" s="141"/>
      <c r="J388" s="39"/>
      <c r="K388" s="39"/>
      <c r="L388" s="43"/>
      <c r="M388" s="236"/>
      <c r="N388" s="237"/>
      <c r="O388" s="83"/>
      <c r="P388" s="83"/>
      <c r="Q388" s="83"/>
      <c r="R388" s="83"/>
      <c r="S388" s="83"/>
      <c r="T388" s="84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16" t="s">
        <v>131</v>
      </c>
      <c r="AU388" s="16" t="s">
        <v>80</v>
      </c>
    </row>
    <row r="389" s="13" customFormat="1">
      <c r="A389" s="13"/>
      <c r="B389" s="239"/>
      <c r="C389" s="240"/>
      <c r="D389" s="234" t="s">
        <v>133</v>
      </c>
      <c r="E389" s="241" t="s">
        <v>19</v>
      </c>
      <c r="F389" s="242" t="s">
        <v>78</v>
      </c>
      <c r="G389" s="240"/>
      <c r="H389" s="243">
        <v>1</v>
      </c>
      <c r="I389" s="244"/>
      <c r="J389" s="240"/>
      <c r="K389" s="240"/>
      <c r="L389" s="245"/>
      <c r="M389" s="246"/>
      <c r="N389" s="247"/>
      <c r="O389" s="247"/>
      <c r="P389" s="247"/>
      <c r="Q389" s="247"/>
      <c r="R389" s="247"/>
      <c r="S389" s="247"/>
      <c r="T389" s="24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9" t="s">
        <v>133</v>
      </c>
      <c r="AU389" s="249" t="s">
        <v>80</v>
      </c>
      <c r="AV389" s="13" t="s">
        <v>80</v>
      </c>
      <c r="AW389" s="13" t="s">
        <v>33</v>
      </c>
      <c r="AX389" s="13" t="s">
        <v>78</v>
      </c>
      <c r="AY389" s="249" t="s">
        <v>120</v>
      </c>
    </row>
    <row r="390" s="2" customFormat="1" ht="16.5" customHeight="1">
      <c r="A390" s="37"/>
      <c r="B390" s="38"/>
      <c r="C390" s="221" t="s">
        <v>508</v>
      </c>
      <c r="D390" s="221" t="s">
        <v>123</v>
      </c>
      <c r="E390" s="222" t="s">
        <v>509</v>
      </c>
      <c r="F390" s="223" t="s">
        <v>510</v>
      </c>
      <c r="G390" s="224" t="s">
        <v>389</v>
      </c>
      <c r="H390" s="225">
        <v>1</v>
      </c>
      <c r="I390" s="226"/>
      <c r="J390" s="227">
        <f>ROUND(I390*H390,2)</f>
        <v>0</v>
      </c>
      <c r="K390" s="223" t="s">
        <v>140</v>
      </c>
      <c r="L390" s="43"/>
      <c r="M390" s="228" t="s">
        <v>19</v>
      </c>
      <c r="N390" s="229" t="s">
        <v>43</v>
      </c>
      <c r="O390" s="83"/>
      <c r="P390" s="230">
        <f>O390*H390</f>
        <v>0</v>
      </c>
      <c r="Q390" s="230">
        <v>0.00075000000000000002</v>
      </c>
      <c r="R390" s="230">
        <f>Q390*H390</f>
        <v>0.00075000000000000002</v>
      </c>
      <c r="S390" s="230">
        <v>0</v>
      </c>
      <c r="T390" s="231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32" t="s">
        <v>155</v>
      </c>
      <c r="AT390" s="232" t="s">
        <v>123</v>
      </c>
      <c r="AU390" s="232" t="s">
        <v>80</v>
      </c>
      <c r="AY390" s="16" t="s">
        <v>120</v>
      </c>
      <c r="BE390" s="233">
        <f>IF(N390="základní",J390,0)</f>
        <v>0</v>
      </c>
      <c r="BF390" s="233">
        <f>IF(N390="snížená",J390,0)</f>
        <v>0</v>
      </c>
      <c r="BG390" s="233">
        <f>IF(N390="zákl. přenesená",J390,0)</f>
        <v>0</v>
      </c>
      <c r="BH390" s="233">
        <f>IF(N390="sníž. přenesená",J390,0)</f>
        <v>0</v>
      </c>
      <c r="BI390" s="233">
        <f>IF(N390="nulová",J390,0)</f>
        <v>0</v>
      </c>
      <c r="BJ390" s="16" t="s">
        <v>78</v>
      </c>
      <c r="BK390" s="233">
        <f>ROUND(I390*H390,2)</f>
        <v>0</v>
      </c>
      <c r="BL390" s="16" t="s">
        <v>155</v>
      </c>
      <c r="BM390" s="232" t="s">
        <v>511</v>
      </c>
    </row>
    <row r="391" s="2" customFormat="1">
      <c r="A391" s="37"/>
      <c r="B391" s="38"/>
      <c r="C391" s="39"/>
      <c r="D391" s="234" t="s">
        <v>129</v>
      </c>
      <c r="E391" s="39"/>
      <c r="F391" s="235" t="s">
        <v>512</v>
      </c>
      <c r="G391" s="39"/>
      <c r="H391" s="39"/>
      <c r="I391" s="141"/>
      <c r="J391" s="39"/>
      <c r="K391" s="39"/>
      <c r="L391" s="43"/>
      <c r="M391" s="236"/>
      <c r="N391" s="237"/>
      <c r="O391" s="83"/>
      <c r="P391" s="83"/>
      <c r="Q391" s="83"/>
      <c r="R391" s="83"/>
      <c r="S391" s="83"/>
      <c r="T391" s="84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6" t="s">
        <v>129</v>
      </c>
      <c r="AU391" s="16" t="s">
        <v>80</v>
      </c>
    </row>
    <row r="392" s="2" customFormat="1">
      <c r="A392" s="37"/>
      <c r="B392" s="38"/>
      <c r="C392" s="39"/>
      <c r="D392" s="234" t="s">
        <v>131</v>
      </c>
      <c r="E392" s="39"/>
      <c r="F392" s="238" t="s">
        <v>132</v>
      </c>
      <c r="G392" s="39"/>
      <c r="H392" s="39"/>
      <c r="I392" s="141"/>
      <c r="J392" s="39"/>
      <c r="K392" s="39"/>
      <c r="L392" s="43"/>
      <c r="M392" s="236"/>
      <c r="N392" s="237"/>
      <c r="O392" s="83"/>
      <c r="P392" s="83"/>
      <c r="Q392" s="83"/>
      <c r="R392" s="83"/>
      <c r="S392" s="83"/>
      <c r="T392" s="84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16" t="s">
        <v>131</v>
      </c>
      <c r="AU392" s="16" t="s">
        <v>80</v>
      </c>
    </row>
    <row r="393" s="13" customFormat="1">
      <c r="A393" s="13"/>
      <c r="B393" s="239"/>
      <c r="C393" s="240"/>
      <c r="D393" s="234" t="s">
        <v>133</v>
      </c>
      <c r="E393" s="241" t="s">
        <v>19</v>
      </c>
      <c r="F393" s="242" t="s">
        <v>78</v>
      </c>
      <c r="G393" s="240"/>
      <c r="H393" s="243">
        <v>1</v>
      </c>
      <c r="I393" s="244"/>
      <c r="J393" s="240"/>
      <c r="K393" s="240"/>
      <c r="L393" s="245"/>
      <c r="M393" s="246"/>
      <c r="N393" s="247"/>
      <c r="O393" s="247"/>
      <c r="P393" s="247"/>
      <c r="Q393" s="247"/>
      <c r="R393" s="247"/>
      <c r="S393" s="247"/>
      <c r="T393" s="24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9" t="s">
        <v>133</v>
      </c>
      <c r="AU393" s="249" t="s">
        <v>80</v>
      </c>
      <c r="AV393" s="13" t="s">
        <v>80</v>
      </c>
      <c r="AW393" s="13" t="s">
        <v>33</v>
      </c>
      <c r="AX393" s="13" t="s">
        <v>78</v>
      </c>
      <c r="AY393" s="249" t="s">
        <v>120</v>
      </c>
    </row>
    <row r="394" s="2" customFormat="1" ht="16.5" customHeight="1">
      <c r="A394" s="37"/>
      <c r="B394" s="38"/>
      <c r="C394" s="221" t="s">
        <v>513</v>
      </c>
      <c r="D394" s="221" t="s">
        <v>123</v>
      </c>
      <c r="E394" s="222" t="s">
        <v>514</v>
      </c>
      <c r="F394" s="223" t="s">
        <v>515</v>
      </c>
      <c r="G394" s="224" t="s">
        <v>389</v>
      </c>
      <c r="H394" s="225">
        <v>1</v>
      </c>
      <c r="I394" s="226"/>
      <c r="J394" s="227">
        <f>ROUND(I394*H394,2)</f>
        <v>0</v>
      </c>
      <c r="K394" s="223" t="s">
        <v>140</v>
      </c>
      <c r="L394" s="43"/>
      <c r="M394" s="228" t="s">
        <v>19</v>
      </c>
      <c r="N394" s="229" t="s">
        <v>43</v>
      </c>
      <c r="O394" s="83"/>
      <c r="P394" s="230">
        <f>O394*H394</f>
        <v>0</v>
      </c>
      <c r="Q394" s="230">
        <v>0.00084999999999999995</v>
      </c>
      <c r="R394" s="230">
        <f>Q394*H394</f>
        <v>0.00084999999999999995</v>
      </c>
      <c r="S394" s="230">
        <v>0</v>
      </c>
      <c r="T394" s="231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32" t="s">
        <v>155</v>
      </c>
      <c r="AT394" s="232" t="s">
        <v>123</v>
      </c>
      <c r="AU394" s="232" t="s">
        <v>80</v>
      </c>
      <c r="AY394" s="16" t="s">
        <v>120</v>
      </c>
      <c r="BE394" s="233">
        <f>IF(N394="základní",J394,0)</f>
        <v>0</v>
      </c>
      <c r="BF394" s="233">
        <f>IF(N394="snížená",J394,0)</f>
        <v>0</v>
      </c>
      <c r="BG394" s="233">
        <f>IF(N394="zákl. přenesená",J394,0)</f>
        <v>0</v>
      </c>
      <c r="BH394" s="233">
        <f>IF(N394="sníž. přenesená",J394,0)</f>
        <v>0</v>
      </c>
      <c r="BI394" s="233">
        <f>IF(N394="nulová",J394,0)</f>
        <v>0</v>
      </c>
      <c r="BJ394" s="16" t="s">
        <v>78</v>
      </c>
      <c r="BK394" s="233">
        <f>ROUND(I394*H394,2)</f>
        <v>0</v>
      </c>
      <c r="BL394" s="16" t="s">
        <v>155</v>
      </c>
      <c r="BM394" s="232" t="s">
        <v>516</v>
      </c>
    </row>
    <row r="395" s="2" customFormat="1">
      <c r="A395" s="37"/>
      <c r="B395" s="38"/>
      <c r="C395" s="39"/>
      <c r="D395" s="234" t="s">
        <v>129</v>
      </c>
      <c r="E395" s="39"/>
      <c r="F395" s="235" t="s">
        <v>517</v>
      </c>
      <c r="G395" s="39"/>
      <c r="H395" s="39"/>
      <c r="I395" s="141"/>
      <c r="J395" s="39"/>
      <c r="K395" s="39"/>
      <c r="L395" s="43"/>
      <c r="M395" s="236"/>
      <c r="N395" s="237"/>
      <c r="O395" s="83"/>
      <c r="P395" s="83"/>
      <c r="Q395" s="83"/>
      <c r="R395" s="83"/>
      <c r="S395" s="83"/>
      <c r="T395" s="84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6" t="s">
        <v>129</v>
      </c>
      <c r="AU395" s="16" t="s">
        <v>80</v>
      </c>
    </row>
    <row r="396" s="2" customFormat="1">
      <c r="A396" s="37"/>
      <c r="B396" s="38"/>
      <c r="C396" s="39"/>
      <c r="D396" s="234" t="s">
        <v>131</v>
      </c>
      <c r="E396" s="39"/>
      <c r="F396" s="238" t="s">
        <v>132</v>
      </c>
      <c r="G396" s="39"/>
      <c r="H396" s="39"/>
      <c r="I396" s="141"/>
      <c r="J396" s="39"/>
      <c r="K396" s="39"/>
      <c r="L396" s="43"/>
      <c r="M396" s="236"/>
      <c r="N396" s="237"/>
      <c r="O396" s="83"/>
      <c r="P396" s="83"/>
      <c r="Q396" s="83"/>
      <c r="R396" s="83"/>
      <c r="S396" s="83"/>
      <c r="T396" s="84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16" t="s">
        <v>131</v>
      </c>
      <c r="AU396" s="16" t="s">
        <v>80</v>
      </c>
    </row>
    <row r="397" s="13" customFormat="1">
      <c r="A397" s="13"/>
      <c r="B397" s="239"/>
      <c r="C397" s="240"/>
      <c r="D397" s="234" t="s">
        <v>133</v>
      </c>
      <c r="E397" s="241" t="s">
        <v>19</v>
      </c>
      <c r="F397" s="242" t="s">
        <v>78</v>
      </c>
      <c r="G397" s="240"/>
      <c r="H397" s="243">
        <v>1</v>
      </c>
      <c r="I397" s="244"/>
      <c r="J397" s="240"/>
      <c r="K397" s="240"/>
      <c r="L397" s="245"/>
      <c r="M397" s="246"/>
      <c r="N397" s="247"/>
      <c r="O397" s="247"/>
      <c r="P397" s="247"/>
      <c r="Q397" s="247"/>
      <c r="R397" s="247"/>
      <c r="S397" s="247"/>
      <c r="T397" s="24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9" t="s">
        <v>133</v>
      </c>
      <c r="AU397" s="249" t="s">
        <v>80</v>
      </c>
      <c r="AV397" s="13" t="s">
        <v>80</v>
      </c>
      <c r="AW397" s="13" t="s">
        <v>33</v>
      </c>
      <c r="AX397" s="13" t="s">
        <v>78</v>
      </c>
      <c r="AY397" s="249" t="s">
        <v>120</v>
      </c>
    </row>
    <row r="398" s="2" customFormat="1" ht="16.5" customHeight="1">
      <c r="A398" s="37"/>
      <c r="B398" s="38"/>
      <c r="C398" s="250" t="s">
        <v>518</v>
      </c>
      <c r="D398" s="250" t="s">
        <v>151</v>
      </c>
      <c r="E398" s="251" t="s">
        <v>519</v>
      </c>
      <c r="F398" s="252" t="s">
        <v>520</v>
      </c>
      <c r="G398" s="253" t="s">
        <v>126</v>
      </c>
      <c r="H398" s="254">
        <v>1</v>
      </c>
      <c r="I398" s="255"/>
      <c r="J398" s="256">
        <f>ROUND(I398*H398,2)</f>
        <v>0</v>
      </c>
      <c r="K398" s="252" t="s">
        <v>140</v>
      </c>
      <c r="L398" s="257"/>
      <c r="M398" s="258" t="s">
        <v>19</v>
      </c>
      <c r="N398" s="259" t="s">
        <v>43</v>
      </c>
      <c r="O398" s="83"/>
      <c r="P398" s="230">
        <f>O398*H398</f>
        <v>0</v>
      </c>
      <c r="Q398" s="230">
        <v>0.00050000000000000001</v>
      </c>
      <c r="R398" s="230">
        <f>Q398*H398</f>
        <v>0.00050000000000000001</v>
      </c>
      <c r="S398" s="230">
        <v>0</v>
      </c>
      <c r="T398" s="231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32" t="s">
        <v>154</v>
      </c>
      <c r="AT398" s="232" t="s">
        <v>151</v>
      </c>
      <c r="AU398" s="232" t="s">
        <v>80</v>
      </c>
      <c r="AY398" s="16" t="s">
        <v>120</v>
      </c>
      <c r="BE398" s="233">
        <f>IF(N398="základní",J398,0)</f>
        <v>0</v>
      </c>
      <c r="BF398" s="233">
        <f>IF(N398="snížená",J398,0)</f>
        <v>0</v>
      </c>
      <c r="BG398" s="233">
        <f>IF(N398="zákl. přenesená",J398,0)</f>
        <v>0</v>
      </c>
      <c r="BH398" s="233">
        <f>IF(N398="sníž. přenesená",J398,0)</f>
        <v>0</v>
      </c>
      <c r="BI398" s="233">
        <f>IF(N398="nulová",J398,0)</f>
        <v>0</v>
      </c>
      <c r="BJ398" s="16" t="s">
        <v>78</v>
      </c>
      <c r="BK398" s="233">
        <f>ROUND(I398*H398,2)</f>
        <v>0</v>
      </c>
      <c r="BL398" s="16" t="s">
        <v>155</v>
      </c>
      <c r="BM398" s="232" t="s">
        <v>521</v>
      </c>
    </row>
    <row r="399" s="2" customFormat="1">
      <c r="A399" s="37"/>
      <c r="B399" s="38"/>
      <c r="C399" s="39"/>
      <c r="D399" s="234" t="s">
        <v>129</v>
      </c>
      <c r="E399" s="39"/>
      <c r="F399" s="235" t="s">
        <v>520</v>
      </c>
      <c r="G399" s="39"/>
      <c r="H399" s="39"/>
      <c r="I399" s="141"/>
      <c r="J399" s="39"/>
      <c r="K399" s="39"/>
      <c r="L399" s="43"/>
      <c r="M399" s="236"/>
      <c r="N399" s="237"/>
      <c r="O399" s="83"/>
      <c r="P399" s="83"/>
      <c r="Q399" s="83"/>
      <c r="R399" s="83"/>
      <c r="S399" s="83"/>
      <c r="T399" s="84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16" t="s">
        <v>129</v>
      </c>
      <c r="AU399" s="16" t="s">
        <v>80</v>
      </c>
    </row>
    <row r="400" s="2" customFormat="1">
      <c r="A400" s="37"/>
      <c r="B400" s="38"/>
      <c r="C400" s="39"/>
      <c r="D400" s="234" t="s">
        <v>131</v>
      </c>
      <c r="E400" s="39"/>
      <c r="F400" s="238" t="s">
        <v>132</v>
      </c>
      <c r="G400" s="39"/>
      <c r="H400" s="39"/>
      <c r="I400" s="141"/>
      <c r="J400" s="39"/>
      <c r="K400" s="39"/>
      <c r="L400" s="43"/>
      <c r="M400" s="236"/>
      <c r="N400" s="237"/>
      <c r="O400" s="83"/>
      <c r="P400" s="83"/>
      <c r="Q400" s="83"/>
      <c r="R400" s="83"/>
      <c r="S400" s="83"/>
      <c r="T400" s="84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6" t="s">
        <v>131</v>
      </c>
      <c r="AU400" s="16" t="s">
        <v>80</v>
      </c>
    </row>
    <row r="401" s="13" customFormat="1">
      <c r="A401" s="13"/>
      <c r="B401" s="239"/>
      <c r="C401" s="240"/>
      <c r="D401" s="234" t="s">
        <v>133</v>
      </c>
      <c r="E401" s="241" t="s">
        <v>19</v>
      </c>
      <c r="F401" s="242" t="s">
        <v>78</v>
      </c>
      <c r="G401" s="240"/>
      <c r="H401" s="243">
        <v>1</v>
      </c>
      <c r="I401" s="244"/>
      <c r="J401" s="240"/>
      <c r="K401" s="240"/>
      <c r="L401" s="245"/>
      <c r="M401" s="246"/>
      <c r="N401" s="247"/>
      <c r="O401" s="247"/>
      <c r="P401" s="247"/>
      <c r="Q401" s="247"/>
      <c r="R401" s="247"/>
      <c r="S401" s="247"/>
      <c r="T401" s="24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9" t="s">
        <v>133</v>
      </c>
      <c r="AU401" s="249" t="s">
        <v>80</v>
      </c>
      <c r="AV401" s="13" t="s">
        <v>80</v>
      </c>
      <c r="AW401" s="13" t="s">
        <v>33</v>
      </c>
      <c r="AX401" s="13" t="s">
        <v>78</v>
      </c>
      <c r="AY401" s="249" t="s">
        <v>120</v>
      </c>
    </row>
    <row r="402" s="2" customFormat="1" ht="16.5" customHeight="1">
      <c r="A402" s="37"/>
      <c r="B402" s="38"/>
      <c r="C402" s="250" t="s">
        <v>522</v>
      </c>
      <c r="D402" s="250" t="s">
        <v>151</v>
      </c>
      <c r="E402" s="251" t="s">
        <v>523</v>
      </c>
      <c r="F402" s="252" t="s">
        <v>524</v>
      </c>
      <c r="G402" s="253" t="s">
        <v>126</v>
      </c>
      <c r="H402" s="254">
        <v>1</v>
      </c>
      <c r="I402" s="255"/>
      <c r="J402" s="256">
        <f>ROUND(I402*H402,2)</f>
        <v>0</v>
      </c>
      <c r="K402" s="252" t="s">
        <v>140</v>
      </c>
      <c r="L402" s="257"/>
      <c r="M402" s="258" t="s">
        <v>19</v>
      </c>
      <c r="N402" s="259" t="s">
        <v>43</v>
      </c>
      <c r="O402" s="83"/>
      <c r="P402" s="230">
        <f>O402*H402</f>
        <v>0</v>
      </c>
      <c r="Q402" s="230">
        <v>0.001</v>
      </c>
      <c r="R402" s="230">
        <f>Q402*H402</f>
        <v>0.001</v>
      </c>
      <c r="S402" s="230">
        <v>0</v>
      </c>
      <c r="T402" s="231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32" t="s">
        <v>154</v>
      </c>
      <c r="AT402" s="232" t="s">
        <v>151</v>
      </c>
      <c r="AU402" s="232" t="s">
        <v>80</v>
      </c>
      <c r="AY402" s="16" t="s">
        <v>120</v>
      </c>
      <c r="BE402" s="233">
        <f>IF(N402="základní",J402,0)</f>
        <v>0</v>
      </c>
      <c r="BF402" s="233">
        <f>IF(N402="snížená",J402,0)</f>
        <v>0</v>
      </c>
      <c r="BG402" s="233">
        <f>IF(N402="zákl. přenesená",J402,0)</f>
        <v>0</v>
      </c>
      <c r="BH402" s="233">
        <f>IF(N402="sníž. přenesená",J402,0)</f>
        <v>0</v>
      </c>
      <c r="BI402" s="233">
        <f>IF(N402="nulová",J402,0)</f>
        <v>0</v>
      </c>
      <c r="BJ402" s="16" t="s">
        <v>78</v>
      </c>
      <c r="BK402" s="233">
        <f>ROUND(I402*H402,2)</f>
        <v>0</v>
      </c>
      <c r="BL402" s="16" t="s">
        <v>155</v>
      </c>
      <c r="BM402" s="232" t="s">
        <v>525</v>
      </c>
    </row>
    <row r="403" s="2" customFormat="1">
      <c r="A403" s="37"/>
      <c r="B403" s="38"/>
      <c r="C403" s="39"/>
      <c r="D403" s="234" t="s">
        <v>129</v>
      </c>
      <c r="E403" s="39"/>
      <c r="F403" s="235" t="s">
        <v>524</v>
      </c>
      <c r="G403" s="39"/>
      <c r="H403" s="39"/>
      <c r="I403" s="141"/>
      <c r="J403" s="39"/>
      <c r="K403" s="39"/>
      <c r="L403" s="43"/>
      <c r="M403" s="236"/>
      <c r="N403" s="237"/>
      <c r="O403" s="83"/>
      <c r="P403" s="83"/>
      <c r="Q403" s="83"/>
      <c r="R403" s="83"/>
      <c r="S403" s="83"/>
      <c r="T403" s="84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6" t="s">
        <v>129</v>
      </c>
      <c r="AU403" s="16" t="s">
        <v>80</v>
      </c>
    </row>
    <row r="404" s="2" customFormat="1">
      <c r="A404" s="37"/>
      <c r="B404" s="38"/>
      <c r="C404" s="39"/>
      <c r="D404" s="234" t="s">
        <v>131</v>
      </c>
      <c r="E404" s="39"/>
      <c r="F404" s="238" t="s">
        <v>132</v>
      </c>
      <c r="G404" s="39"/>
      <c r="H404" s="39"/>
      <c r="I404" s="141"/>
      <c r="J404" s="39"/>
      <c r="K404" s="39"/>
      <c r="L404" s="43"/>
      <c r="M404" s="236"/>
      <c r="N404" s="237"/>
      <c r="O404" s="83"/>
      <c r="P404" s="83"/>
      <c r="Q404" s="83"/>
      <c r="R404" s="83"/>
      <c r="S404" s="83"/>
      <c r="T404" s="84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6" t="s">
        <v>131</v>
      </c>
      <c r="AU404" s="16" t="s">
        <v>80</v>
      </c>
    </row>
    <row r="405" s="13" customFormat="1">
      <c r="A405" s="13"/>
      <c r="B405" s="239"/>
      <c r="C405" s="240"/>
      <c r="D405" s="234" t="s">
        <v>133</v>
      </c>
      <c r="E405" s="241" t="s">
        <v>19</v>
      </c>
      <c r="F405" s="242" t="s">
        <v>78</v>
      </c>
      <c r="G405" s="240"/>
      <c r="H405" s="243">
        <v>1</v>
      </c>
      <c r="I405" s="244"/>
      <c r="J405" s="240"/>
      <c r="K405" s="240"/>
      <c r="L405" s="245"/>
      <c r="M405" s="246"/>
      <c r="N405" s="247"/>
      <c r="O405" s="247"/>
      <c r="P405" s="247"/>
      <c r="Q405" s="247"/>
      <c r="R405" s="247"/>
      <c r="S405" s="247"/>
      <c r="T405" s="24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9" t="s">
        <v>133</v>
      </c>
      <c r="AU405" s="249" t="s">
        <v>80</v>
      </c>
      <c r="AV405" s="13" t="s">
        <v>80</v>
      </c>
      <c r="AW405" s="13" t="s">
        <v>33</v>
      </c>
      <c r="AX405" s="13" t="s">
        <v>78</v>
      </c>
      <c r="AY405" s="249" t="s">
        <v>120</v>
      </c>
    </row>
    <row r="406" s="2" customFormat="1" ht="16.5" customHeight="1">
      <c r="A406" s="37"/>
      <c r="B406" s="38"/>
      <c r="C406" s="250" t="s">
        <v>526</v>
      </c>
      <c r="D406" s="250" t="s">
        <v>151</v>
      </c>
      <c r="E406" s="251" t="s">
        <v>527</v>
      </c>
      <c r="F406" s="252" t="s">
        <v>528</v>
      </c>
      <c r="G406" s="253" t="s">
        <v>126</v>
      </c>
      <c r="H406" s="254">
        <v>1</v>
      </c>
      <c r="I406" s="255"/>
      <c r="J406" s="256">
        <f>ROUND(I406*H406,2)</f>
        <v>0</v>
      </c>
      <c r="K406" s="252" t="s">
        <v>140</v>
      </c>
      <c r="L406" s="257"/>
      <c r="M406" s="258" t="s">
        <v>19</v>
      </c>
      <c r="N406" s="259" t="s">
        <v>43</v>
      </c>
      <c r="O406" s="83"/>
      <c r="P406" s="230">
        <f>O406*H406</f>
        <v>0</v>
      </c>
      <c r="Q406" s="230">
        <v>0.00050000000000000001</v>
      </c>
      <c r="R406" s="230">
        <f>Q406*H406</f>
        <v>0.00050000000000000001</v>
      </c>
      <c r="S406" s="230">
        <v>0</v>
      </c>
      <c r="T406" s="231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32" t="s">
        <v>154</v>
      </c>
      <c r="AT406" s="232" t="s">
        <v>151</v>
      </c>
      <c r="AU406" s="232" t="s">
        <v>80</v>
      </c>
      <c r="AY406" s="16" t="s">
        <v>120</v>
      </c>
      <c r="BE406" s="233">
        <f>IF(N406="základní",J406,0)</f>
        <v>0</v>
      </c>
      <c r="BF406" s="233">
        <f>IF(N406="snížená",J406,0)</f>
        <v>0</v>
      </c>
      <c r="BG406" s="233">
        <f>IF(N406="zákl. přenesená",J406,0)</f>
        <v>0</v>
      </c>
      <c r="BH406" s="233">
        <f>IF(N406="sníž. přenesená",J406,0)</f>
        <v>0</v>
      </c>
      <c r="BI406" s="233">
        <f>IF(N406="nulová",J406,0)</f>
        <v>0</v>
      </c>
      <c r="BJ406" s="16" t="s">
        <v>78</v>
      </c>
      <c r="BK406" s="233">
        <f>ROUND(I406*H406,2)</f>
        <v>0</v>
      </c>
      <c r="BL406" s="16" t="s">
        <v>155</v>
      </c>
      <c r="BM406" s="232" t="s">
        <v>529</v>
      </c>
    </row>
    <row r="407" s="2" customFormat="1">
      <c r="A407" s="37"/>
      <c r="B407" s="38"/>
      <c r="C407" s="39"/>
      <c r="D407" s="234" t="s">
        <v>129</v>
      </c>
      <c r="E407" s="39"/>
      <c r="F407" s="235" t="s">
        <v>528</v>
      </c>
      <c r="G407" s="39"/>
      <c r="H407" s="39"/>
      <c r="I407" s="141"/>
      <c r="J407" s="39"/>
      <c r="K407" s="39"/>
      <c r="L407" s="43"/>
      <c r="M407" s="236"/>
      <c r="N407" s="237"/>
      <c r="O407" s="83"/>
      <c r="P407" s="83"/>
      <c r="Q407" s="83"/>
      <c r="R407" s="83"/>
      <c r="S407" s="83"/>
      <c r="T407" s="84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16" t="s">
        <v>129</v>
      </c>
      <c r="AU407" s="16" t="s">
        <v>80</v>
      </c>
    </row>
    <row r="408" s="2" customFormat="1">
      <c r="A408" s="37"/>
      <c r="B408" s="38"/>
      <c r="C408" s="39"/>
      <c r="D408" s="234" t="s">
        <v>131</v>
      </c>
      <c r="E408" s="39"/>
      <c r="F408" s="238" t="s">
        <v>132</v>
      </c>
      <c r="G408" s="39"/>
      <c r="H408" s="39"/>
      <c r="I408" s="141"/>
      <c r="J408" s="39"/>
      <c r="K408" s="39"/>
      <c r="L408" s="43"/>
      <c r="M408" s="236"/>
      <c r="N408" s="237"/>
      <c r="O408" s="83"/>
      <c r="P408" s="83"/>
      <c r="Q408" s="83"/>
      <c r="R408" s="83"/>
      <c r="S408" s="83"/>
      <c r="T408" s="84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16" t="s">
        <v>131</v>
      </c>
      <c r="AU408" s="16" t="s">
        <v>80</v>
      </c>
    </row>
    <row r="409" s="13" customFormat="1">
      <c r="A409" s="13"/>
      <c r="B409" s="239"/>
      <c r="C409" s="240"/>
      <c r="D409" s="234" t="s">
        <v>133</v>
      </c>
      <c r="E409" s="241" t="s">
        <v>19</v>
      </c>
      <c r="F409" s="242" t="s">
        <v>78</v>
      </c>
      <c r="G409" s="240"/>
      <c r="H409" s="243">
        <v>1</v>
      </c>
      <c r="I409" s="244"/>
      <c r="J409" s="240"/>
      <c r="K409" s="240"/>
      <c r="L409" s="245"/>
      <c r="M409" s="246"/>
      <c r="N409" s="247"/>
      <c r="O409" s="247"/>
      <c r="P409" s="247"/>
      <c r="Q409" s="247"/>
      <c r="R409" s="247"/>
      <c r="S409" s="247"/>
      <c r="T409" s="24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9" t="s">
        <v>133</v>
      </c>
      <c r="AU409" s="249" t="s">
        <v>80</v>
      </c>
      <c r="AV409" s="13" t="s">
        <v>80</v>
      </c>
      <c r="AW409" s="13" t="s">
        <v>33</v>
      </c>
      <c r="AX409" s="13" t="s">
        <v>78</v>
      </c>
      <c r="AY409" s="249" t="s">
        <v>120</v>
      </c>
    </row>
    <row r="410" s="2" customFormat="1" ht="16.5" customHeight="1">
      <c r="A410" s="37"/>
      <c r="B410" s="38"/>
      <c r="C410" s="250" t="s">
        <v>530</v>
      </c>
      <c r="D410" s="250" t="s">
        <v>151</v>
      </c>
      <c r="E410" s="251" t="s">
        <v>531</v>
      </c>
      <c r="F410" s="252" t="s">
        <v>532</v>
      </c>
      <c r="G410" s="253" t="s">
        <v>126</v>
      </c>
      <c r="H410" s="254">
        <v>1</v>
      </c>
      <c r="I410" s="255"/>
      <c r="J410" s="256">
        <f>ROUND(I410*H410,2)</f>
        <v>0</v>
      </c>
      <c r="K410" s="252" t="s">
        <v>19</v>
      </c>
      <c r="L410" s="257"/>
      <c r="M410" s="258" t="s">
        <v>19</v>
      </c>
      <c r="N410" s="259" t="s">
        <v>43</v>
      </c>
      <c r="O410" s="83"/>
      <c r="P410" s="230">
        <f>O410*H410</f>
        <v>0</v>
      </c>
      <c r="Q410" s="230">
        <v>0.00050000000000000001</v>
      </c>
      <c r="R410" s="230">
        <f>Q410*H410</f>
        <v>0.00050000000000000001</v>
      </c>
      <c r="S410" s="230">
        <v>0</v>
      </c>
      <c r="T410" s="231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32" t="s">
        <v>154</v>
      </c>
      <c r="AT410" s="232" t="s">
        <v>151</v>
      </c>
      <c r="AU410" s="232" t="s">
        <v>80</v>
      </c>
      <c r="AY410" s="16" t="s">
        <v>120</v>
      </c>
      <c r="BE410" s="233">
        <f>IF(N410="základní",J410,0)</f>
        <v>0</v>
      </c>
      <c r="BF410" s="233">
        <f>IF(N410="snížená",J410,0)</f>
        <v>0</v>
      </c>
      <c r="BG410" s="233">
        <f>IF(N410="zákl. přenesená",J410,0)</f>
        <v>0</v>
      </c>
      <c r="BH410" s="233">
        <f>IF(N410="sníž. přenesená",J410,0)</f>
        <v>0</v>
      </c>
      <c r="BI410" s="233">
        <f>IF(N410="nulová",J410,0)</f>
        <v>0</v>
      </c>
      <c r="BJ410" s="16" t="s">
        <v>78</v>
      </c>
      <c r="BK410" s="233">
        <f>ROUND(I410*H410,2)</f>
        <v>0</v>
      </c>
      <c r="BL410" s="16" t="s">
        <v>155</v>
      </c>
      <c r="BM410" s="232" t="s">
        <v>533</v>
      </c>
    </row>
    <row r="411" s="2" customFormat="1">
      <c r="A411" s="37"/>
      <c r="B411" s="38"/>
      <c r="C411" s="39"/>
      <c r="D411" s="234" t="s">
        <v>129</v>
      </c>
      <c r="E411" s="39"/>
      <c r="F411" s="235" t="s">
        <v>532</v>
      </c>
      <c r="G411" s="39"/>
      <c r="H411" s="39"/>
      <c r="I411" s="141"/>
      <c r="J411" s="39"/>
      <c r="K411" s="39"/>
      <c r="L411" s="43"/>
      <c r="M411" s="236"/>
      <c r="N411" s="237"/>
      <c r="O411" s="83"/>
      <c r="P411" s="83"/>
      <c r="Q411" s="83"/>
      <c r="R411" s="83"/>
      <c r="S411" s="83"/>
      <c r="T411" s="84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16" t="s">
        <v>129</v>
      </c>
      <c r="AU411" s="16" t="s">
        <v>80</v>
      </c>
    </row>
    <row r="412" s="2" customFormat="1">
      <c r="A412" s="37"/>
      <c r="B412" s="38"/>
      <c r="C412" s="39"/>
      <c r="D412" s="234" t="s">
        <v>131</v>
      </c>
      <c r="E412" s="39"/>
      <c r="F412" s="238" t="s">
        <v>132</v>
      </c>
      <c r="G412" s="39"/>
      <c r="H412" s="39"/>
      <c r="I412" s="141"/>
      <c r="J412" s="39"/>
      <c r="K412" s="39"/>
      <c r="L412" s="43"/>
      <c r="M412" s="236"/>
      <c r="N412" s="237"/>
      <c r="O412" s="83"/>
      <c r="P412" s="83"/>
      <c r="Q412" s="83"/>
      <c r="R412" s="83"/>
      <c r="S412" s="83"/>
      <c r="T412" s="84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T412" s="16" t="s">
        <v>131</v>
      </c>
      <c r="AU412" s="16" t="s">
        <v>80</v>
      </c>
    </row>
    <row r="413" s="13" customFormat="1">
      <c r="A413" s="13"/>
      <c r="B413" s="239"/>
      <c r="C413" s="240"/>
      <c r="D413" s="234" t="s">
        <v>133</v>
      </c>
      <c r="E413" s="241" t="s">
        <v>19</v>
      </c>
      <c r="F413" s="242" t="s">
        <v>78</v>
      </c>
      <c r="G413" s="240"/>
      <c r="H413" s="243">
        <v>1</v>
      </c>
      <c r="I413" s="244"/>
      <c r="J413" s="240"/>
      <c r="K413" s="240"/>
      <c r="L413" s="245"/>
      <c r="M413" s="246"/>
      <c r="N413" s="247"/>
      <c r="O413" s="247"/>
      <c r="P413" s="247"/>
      <c r="Q413" s="247"/>
      <c r="R413" s="247"/>
      <c r="S413" s="247"/>
      <c r="T413" s="24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9" t="s">
        <v>133</v>
      </c>
      <c r="AU413" s="249" t="s">
        <v>80</v>
      </c>
      <c r="AV413" s="13" t="s">
        <v>80</v>
      </c>
      <c r="AW413" s="13" t="s">
        <v>33</v>
      </c>
      <c r="AX413" s="13" t="s">
        <v>78</v>
      </c>
      <c r="AY413" s="249" t="s">
        <v>120</v>
      </c>
    </row>
    <row r="414" s="2" customFormat="1" ht="16.5" customHeight="1">
      <c r="A414" s="37"/>
      <c r="B414" s="38"/>
      <c r="C414" s="221" t="s">
        <v>534</v>
      </c>
      <c r="D414" s="221" t="s">
        <v>123</v>
      </c>
      <c r="E414" s="222" t="s">
        <v>535</v>
      </c>
      <c r="F414" s="223" t="s">
        <v>536</v>
      </c>
      <c r="G414" s="224" t="s">
        <v>189</v>
      </c>
      <c r="H414" s="225">
        <v>0.055</v>
      </c>
      <c r="I414" s="226"/>
      <c r="J414" s="227">
        <f>ROUND(I414*H414,2)</f>
        <v>0</v>
      </c>
      <c r="K414" s="223" t="s">
        <v>140</v>
      </c>
      <c r="L414" s="43"/>
      <c r="M414" s="228" t="s">
        <v>19</v>
      </c>
      <c r="N414" s="229" t="s">
        <v>43</v>
      </c>
      <c r="O414" s="83"/>
      <c r="P414" s="230">
        <f>O414*H414</f>
        <v>0</v>
      </c>
      <c r="Q414" s="230">
        <v>0</v>
      </c>
      <c r="R414" s="230">
        <f>Q414*H414</f>
        <v>0</v>
      </c>
      <c r="S414" s="230">
        <v>0</v>
      </c>
      <c r="T414" s="231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32" t="s">
        <v>155</v>
      </c>
      <c r="AT414" s="232" t="s">
        <v>123</v>
      </c>
      <c r="AU414" s="232" t="s">
        <v>80</v>
      </c>
      <c r="AY414" s="16" t="s">
        <v>120</v>
      </c>
      <c r="BE414" s="233">
        <f>IF(N414="základní",J414,0)</f>
        <v>0</v>
      </c>
      <c r="BF414" s="233">
        <f>IF(N414="snížená",J414,0)</f>
        <v>0</v>
      </c>
      <c r="BG414" s="233">
        <f>IF(N414="zákl. přenesená",J414,0)</f>
        <v>0</v>
      </c>
      <c r="BH414" s="233">
        <f>IF(N414="sníž. přenesená",J414,0)</f>
        <v>0</v>
      </c>
      <c r="BI414" s="233">
        <f>IF(N414="nulová",J414,0)</f>
        <v>0</v>
      </c>
      <c r="BJ414" s="16" t="s">
        <v>78</v>
      </c>
      <c r="BK414" s="233">
        <f>ROUND(I414*H414,2)</f>
        <v>0</v>
      </c>
      <c r="BL414" s="16" t="s">
        <v>155</v>
      </c>
      <c r="BM414" s="232" t="s">
        <v>537</v>
      </c>
    </row>
    <row r="415" s="2" customFormat="1">
      <c r="A415" s="37"/>
      <c r="B415" s="38"/>
      <c r="C415" s="39"/>
      <c r="D415" s="234" t="s">
        <v>129</v>
      </c>
      <c r="E415" s="39"/>
      <c r="F415" s="235" t="s">
        <v>538</v>
      </c>
      <c r="G415" s="39"/>
      <c r="H415" s="39"/>
      <c r="I415" s="141"/>
      <c r="J415" s="39"/>
      <c r="K415" s="39"/>
      <c r="L415" s="43"/>
      <c r="M415" s="236"/>
      <c r="N415" s="237"/>
      <c r="O415" s="83"/>
      <c r="P415" s="83"/>
      <c r="Q415" s="83"/>
      <c r="R415" s="83"/>
      <c r="S415" s="83"/>
      <c r="T415" s="84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T415" s="16" t="s">
        <v>129</v>
      </c>
      <c r="AU415" s="16" t="s">
        <v>80</v>
      </c>
    </row>
    <row r="416" s="12" customFormat="1" ht="22.8" customHeight="1">
      <c r="A416" s="12"/>
      <c r="B416" s="205"/>
      <c r="C416" s="206"/>
      <c r="D416" s="207" t="s">
        <v>71</v>
      </c>
      <c r="E416" s="219" t="s">
        <v>539</v>
      </c>
      <c r="F416" s="219" t="s">
        <v>540</v>
      </c>
      <c r="G416" s="206"/>
      <c r="H416" s="206"/>
      <c r="I416" s="209"/>
      <c r="J416" s="220">
        <f>BK416</f>
        <v>0</v>
      </c>
      <c r="K416" s="206"/>
      <c r="L416" s="211"/>
      <c r="M416" s="212"/>
      <c r="N416" s="213"/>
      <c r="O416" s="213"/>
      <c r="P416" s="214">
        <f>SUM(P417:P431)</f>
        <v>0</v>
      </c>
      <c r="Q416" s="213"/>
      <c r="R416" s="214">
        <f>SUM(R417:R431)</f>
        <v>0.016500000000000001</v>
      </c>
      <c r="S416" s="213"/>
      <c r="T416" s="215">
        <f>SUM(T417:T431)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16" t="s">
        <v>80</v>
      </c>
      <c r="AT416" s="217" t="s">
        <v>71</v>
      </c>
      <c r="AU416" s="217" t="s">
        <v>78</v>
      </c>
      <c r="AY416" s="216" t="s">
        <v>120</v>
      </c>
      <c r="BK416" s="218">
        <f>SUM(BK417:BK431)</f>
        <v>0</v>
      </c>
    </row>
    <row r="417" s="2" customFormat="1" ht="16.5" customHeight="1">
      <c r="A417" s="37"/>
      <c r="B417" s="38"/>
      <c r="C417" s="221" t="s">
        <v>541</v>
      </c>
      <c r="D417" s="221" t="s">
        <v>123</v>
      </c>
      <c r="E417" s="222" t="s">
        <v>542</v>
      </c>
      <c r="F417" s="223" t="s">
        <v>543</v>
      </c>
      <c r="G417" s="224" t="s">
        <v>389</v>
      </c>
      <c r="H417" s="225">
        <v>1</v>
      </c>
      <c r="I417" s="226"/>
      <c r="J417" s="227">
        <f>ROUND(I417*H417,2)</f>
        <v>0</v>
      </c>
      <c r="K417" s="223" t="s">
        <v>127</v>
      </c>
      <c r="L417" s="43"/>
      <c r="M417" s="228" t="s">
        <v>19</v>
      </c>
      <c r="N417" s="229" t="s">
        <v>43</v>
      </c>
      <c r="O417" s="83"/>
      <c r="P417" s="230">
        <f>O417*H417</f>
        <v>0</v>
      </c>
      <c r="Q417" s="230">
        <v>0</v>
      </c>
      <c r="R417" s="230">
        <f>Q417*H417</f>
        <v>0</v>
      </c>
      <c r="S417" s="230">
        <v>0</v>
      </c>
      <c r="T417" s="231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32" t="s">
        <v>155</v>
      </c>
      <c r="AT417" s="232" t="s">
        <v>123</v>
      </c>
      <c r="AU417" s="232" t="s">
        <v>80</v>
      </c>
      <c r="AY417" s="16" t="s">
        <v>120</v>
      </c>
      <c r="BE417" s="233">
        <f>IF(N417="základní",J417,0)</f>
        <v>0</v>
      </c>
      <c r="BF417" s="233">
        <f>IF(N417="snížená",J417,0)</f>
        <v>0</v>
      </c>
      <c r="BG417" s="233">
        <f>IF(N417="zákl. přenesená",J417,0)</f>
        <v>0</v>
      </c>
      <c r="BH417" s="233">
        <f>IF(N417="sníž. přenesená",J417,0)</f>
        <v>0</v>
      </c>
      <c r="BI417" s="233">
        <f>IF(N417="nulová",J417,0)</f>
        <v>0</v>
      </c>
      <c r="BJ417" s="16" t="s">
        <v>78</v>
      </c>
      <c r="BK417" s="233">
        <f>ROUND(I417*H417,2)</f>
        <v>0</v>
      </c>
      <c r="BL417" s="16" t="s">
        <v>155</v>
      </c>
      <c r="BM417" s="232" t="s">
        <v>544</v>
      </c>
    </row>
    <row r="418" s="2" customFormat="1">
      <c r="A418" s="37"/>
      <c r="B418" s="38"/>
      <c r="C418" s="39"/>
      <c r="D418" s="234" t="s">
        <v>129</v>
      </c>
      <c r="E418" s="39"/>
      <c r="F418" s="235" t="s">
        <v>545</v>
      </c>
      <c r="G418" s="39"/>
      <c r="H418" s="39"/>
      <c r="I418" s="141"/>
      <c r="J418" s="39"/>
      <c r="K418" s="39"/>
      <c r="L418" s="43"/>
      <c r="M418" s="236"/>
      <c r="N418" s="237"/>
      <c r="O418" s="83"/>
      <c r="P418" s="83"/>
      <c r="Q418" s="83"/>
      <c r="R418" s="83"/>
      <c r="S418" s="83"/>
      <c r="T418" s="84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6" t="s">
        <v>129</v>
      </c>
      <c r="AU418" s="16" t="s">
        <v>80</v>
      </c>
    </row>
    <row r="419" s="2" customFormat="1">
      <c r="A419" s="37"/>
      <c r="B419" s="38"/>
      <c r="C419" s="39"/>
      <c r="D419" s="234" t="s">
        <v>131</v>
      </c>
      <c r="E419" s="39"/>
      <c r="F419" s="238" t="s">
        <v>132</v>
      </c>
      <c r="G419" s="39"/>
      <c r="H419" s="39"/>
      <c r="I419" s="141"/>
      <c r="J419" s="39"/>
      <c r="K419" s="39"/>
      <c r="L419" s="43"/>
      <c r="M419" s="236"/>
      <c r="N419" s="237"/>
      <c r="O419" s="83"/>
      <c r="P419" s="83"/>
      <c r="Q419" s="83"/>
      <c r="R419" s="83"/>
      <c r="S419" s="83"/>
      <c r="T419" s="84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T419" s="16" t="s">
        <v>131</v>
      </c>
      <c r="AU419" s="16" t="s">
        <v>80</v>
      </c>
    </row>
    <row r="420" s="13" customFormat="1">
      <c r="A420" s="13"/>
      <c r="B420" s="239"/>
      <c r="C420" s="240"/>
      <c r="D420" s="234" t="s">
        <v>133</v>
      </c>
      <c r="E420" s="241" t="s">
        <v>19</v>
      </c>
      <c r="F420" s="242" t="s">
        <v>78</v>
      </c>
      <c r="G420" s="240"/>
      <c r="H420" s="243">
        <v>1</v>
      </c>
      <c r="I420" s="244"/>
      <c r="J420" s="240"/>
      <c r="K420" s="240"/>
      <c r="L420" s="245"/>
      <c r="M420" s="246"/>
      <c r="N420" s="247"/>
      <c r="O420" s="247"/>
      <c r="P420" s="247"/>
      <c r="Q420" s="247"/>
      <c r="R420" s="247"/>
      <c r="S420" s="247"/>
      <c r="T420" s="24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9" t="s">
        <v>133</v>
      </c>
      <c r="AU420" s="249" t="s">
        <v>80</v>
      </c>
      <c r="AV420" s="13" t="s">
        <v>80</v>
      </c>
      <c r="AW420" s="13" t="s">
        <v>33</v>
      </c>
      <c r="AX420" s="13" t="s">
        <v>78</v>
      </c>
      <c r="AY420" s="249" t="s">
        <v>120</v>
      </c>
    </row>
    <row r="421" s="2" customFormat="1" ht="21.75" customHeight="1">
      <c r="A421" s="37"/>
      <c r="B421" s="38"/>
      <c r="C421" s="250" t="s">
        <v>546</v>
      </c>
      <c r="D421" s="250" t="s">
        <v>151</v>
      </c>
      <c r="E421" s="251" t="s">
        <v>547</v>
      </c>
      <c r="F421" s="252" t="s">
        <v>548</v>
      </c>
      <c r="G421" s="253" t="s">
        <v>126</v>
      </c>
      <c r="H421" s="254">
        <v>1</v>
      </c>
      <c r="I421" s="255"/>
      <c r="J421" s="256">
        <f>ROUND(I421*H421,2)</f>
        <v>0</v>
      </c>
      <c r="K421" s="252" t="s">
        <v>140</v>
      </c>
      <c r="L421" s="257"/>
      <c r="M421" s="258" t="s">
        <v>19</v>
      </c>
      <c r="N421" s="259" t="s">
        <v>43</v>
      </c>
      <c r="O421" s="83"/>
      <c r="P421" s="230">
        <f>O421*H421</f>
        <v>0</v>
      </c>
      <c r="Q421" s="230">
        <v>0.016</v>
      </c>
      <c r="R421" s="230">
        <f>Q421*H421</f>
        <v>0.016</v>
      </c>
      <c r="S421" s="230">
        <v>0</v>
      </c>
      <c r="T421" s="231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32" t="s">
        <v>154</v>
      </c>
      <c r="AT421" s="232" t="s">
        <v>151</v>
      </c>
      <c r="AU421" s="232" t="s">
        <v>80</v>
      </c>
      <c r="AY421" s="16" t="s">
        <v>120</v>
      </c>
      <c r="BE421" s="233">
        <f>IF(N421="základní",J421,0)</f>
        <v>0</v>
      </c>
      <c r="BF421" s="233">
        <f>IF(N421="snížená",J421,0)</f>
        <v>0</v>
      </c>
      <c r="BG421" s="233">
        <f>IF(N421="zákl. přenesená",J421,0)</f>
        <v>0</v>
      </c>
      <c r="BH421" s="233">
        <f>IF(N421="sníž. přenesená",J421,0)</f>
        <v>0</v>
      </c>
      <c r="BI421" s="233">
        <f>IF(N421="nulová",J421,0)</f>
        <v>0</v>
      </c>
      <c r="BJ421" s="16" t="s">
        <v>78</v>
      </c>
      <c r="BK421" s="233">
        <f>ROUND(I421*H421,2)</f>
        <v>0</v>
      </c>
      <c r="BL421" s="16" t="s">
        <v>155</v>
      </c>
      <c r="BM421" s="232" t="s">
        <v>549</v>
      </c>
    </row>
    <row r="422" s="2" customFormat="1">
      <c r="A422" s="37"/>
      <c r="B422" s="38"/>
      <c r="C422" s="39"/>
      <c r="D422" s="234" t="s">
        <v>129</v>
      </c>
      <c r="E422" s="39"/>
      <c r="F422" s="235" t="s">
        <v>548</v>
      </c>
      <c r="G422" s="39"/>
      <c r="H422" s="39"/>
      <c r="I422" s="141"/>
      <c r="J422" s="39"/>
      <c r="K422" s="39"/>
      <c r="L422" s="43"/>
      <c r="M422" s="236"/>
      <c r="N422" s="237"/>
      <c r="O422" s="83"/>
      <c r="P422" s="83"/>
      <c r="Q422" s="83"/>
      <c r="R422" s="83"/>
      <c r="S422" s="83"/>
      <c r="T422" s="84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6" t="s">
        <v>129</v>
      </c>
      <c r="AU422" s="16" t="s">
        <v>80</v>
      </c>
    </row>
    <row r="423" s="2" customFormat="1">
      <c r="A423" s="37"/>
      <c r="B423" s="38"/>
      <c r="C423" s="39"/>
      <c r="D423" s="234" t="s">
        <v>131</v>
      </c>
      <c r="E423" s="39"/>
      <c r="F423" s="238" t="s">
        <v>132</v>
      </c>
      <c r="G423" s="39"/>
      <c r="H423" s="39"/>
      <c r="I423" s="141"/>
      <c r="J423" s="39"/>
      <c r="K423" s="39"/>
      <c r="L423" s="43"/>
      <c r="M423" s="236"/>
      <c r="N423" s="237"/>
      <c r="O423" s="83"/>
      <c r="P423" s="83"/>
      <c r="Q423" s="83"/>
      <c r="R423" s="83"/>
      <c r="S423" s="83"/>
      <c r="T423" s="84"/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T423" s="16" t="s">
        <v>131</v>
      </c>
      <c r="AU423" s="16" t="s">
        <v>80</v>
      </c>
    </row>
    <row r="424" s="13" customFormat="1">
      <c r="A424" s="13"/>
      <c r="B424" s="239"/>
      <c r="C424" s="240"/>
      <c r="D424" s="234" t="s">
        <v>133</v>
      </c>
      <c r="E424" s="241" t="s">
        <v>19</v>
      </c>
      <c r="F424" s="242" t="s">
        <v>78</v>
      </c>
      <c r="G424" s="240"/>
      <c r="H424" s="243">
        <v>1</v>
      </c>
      <c r="I424" s="244"/>
      <c r="J424" s="240"/>
      <c r="K424" s="240"/>
      <c r="L424" s="245"/>
      <c r="M424" s="246"/>
      <c r="N424" s="247"/>
      <c r="O424" s="247"/>
      <c r="P424" s="247"/>
      <c r="Q424" s="247"/>
      <c r="R424" s="247"/>
      <c r="S424" s="247"/>
      <c r="T424" s="24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9" t="s">
        <v>133</v>
      </c>
      <c r="AU424" s="249" t="s">
        <v>80</v>
      </c>
      <c r="AV424" s="13" t="s">
        <v>80</v>
      </c>
      <c r="AW424" s="13" t="s">
        <v>33</v>
      </c>
      <c r="AX424" s="13" t="s">
        <v>78</v>
      </c>
      <c r="AY424" s="249" t="s">
        <v>120</v>
      </c>
    </row>
    <row r="425" s="2" customFormat="1" ht="16.5" customHeight="1">
      <c r="A425" s="37"/>
      <c r="B425" s="38"/>
      <c r="C425" s="250" t="s">
        <v>550</v>
      </c>
      <c r="D425" s="250" t="s">
        <v>151</v>
      </c>
      <c r="E425" s="251" t="s">
        <v>551</v>
      </c>
      <c r="F425" s="252" t="s">
        <v>552</v>
      </c>
      <c r="G425" s="253" t="s">
        <v>126</v>
      </c>
      <c r="H425" s="254">
        <v>1</v>
      </c>
      <c r="I425" s="255"/>
      <c r="J425" s="256">
        <f>ROUND(I425*H425,2)</f>
        <v>0</v>
      </c>
      <c r="K425" s="252" t="s">
        <v>127</v>
      </c>
      <c r="L425" s="257"/>
      <c r="M425" s="258" t="s">
        <v>19</v>
      </c>
      <c r="N425" s="259" t="s">
        <v>43</v>
      </c>
      <c r="O425" s="83"/>
      <c r="P425" s="230">
        <f>O425*H425</f>
        <v>0</v>
      </c>
      <c r="Q425" s="230">
        <v>0.00050000000000000001</v>
      </c>
      <c r="R425" s="230">
        <f>Q425*H425</f>
        <v>0.00050000000000000001</v>
      </c>
      <c r="S425" s="230">
        <v>0</v>
      </c>
      <c r="T425" s="231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32" t="s">
        <v>154</v>
      </c>
      <c r="AT425" s="232" t="s">
        <v>151</v>
      </c>
      <c r="AU425" s="232" t="s">
        <v>80</v>
      </c>
      <c r="AY425" s="16" t="s">
        <v>120</v>
      </c>
      <c r="BE425" s="233">
        <f>IF(N425="základní",J425,0)</f>
        <v>0</v>
      </c>
      <c r="BF425" s="233">
        <f>IF(N425="snížená",J425,0)</f>
        <v>0</v>
      </c>
      <c r="BG425" s="233">
        <f>IF(N425="zákl. přenesená",J425,0)</f>
        <v>0</v>
      </c>
      <c r="BH425" s="233">
        <f>IF(N425="sníž. přenesená",J425,0)</f>
        <v>0</v>
      </c>
      <c r="BI425" s="233">
        <f>IF(N425="nulová",J425,0)</f>
        <v>0</v>
      </c>
      <c r="BJ425" s="16" t="s">
        <v>78</v>
      </c>
      <c r="BK425" s="233">
        <f>ROUND(I425*H425,2)</f>
        <v>0</v>
      </c>
      <c r="BL425" s="16" t="s">
        <v>155</v>
      </c>
      <c r="BM425" s="232" t="s">
        <v>553</v>
      </c>
    </row>
    <row r="426" s="2" customFormat="1">
      <c r="A426" s="37"/>
      <c r="B426" s="38"/>
      <c r="C426" s="39"/>
      <c r="D426" s="234" t="s">
        <v>129</v>
      </c>
      <c r="E426" s="39"/>
      <c r="F426" s="235" t="s">
        <v>554</v>
      </c>
      <c r="G426" s="39"/>
      <c r="H426" s="39"/>
      <c r="I426" s="141"/>
      <c r="J426" s="39"/>
      <c r="K426" s="39"/>
      <c r="L426" s="43"/>
      <c r="M426" s="236"/>
      <c r="N426" s="237"/>
      <c r="O426" s="83"/>
      <c r="P426" s="83"/>
      <c r="Q426" s="83"/>
      <c r="R426" s="83"/>
      <c r="S426" s="83"/>
      <c r="T426" s="84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T426" s="16" t="s">
        <v>129</v>
      </c>
      <c r="AU426" s="16" t="s">
        <v>80</v>
      </c>
    </row>
    <row r="427" s="2" customFormat="1">
      <c r="A427" s="37"/>
      <c r="B427" s="38"/>
      <c r="C427" s="39"/>
      <c r="D427" s="234" t="s">
        <v>131</v>
      </c>
      <c r="E427" s="39"/>
      <c r="F427" s="238" t="s">
        <v>132</v>
      </c>
      <c r="G427" s="39"/>
      <c r="H427" s="39"/>
      <c r="I427" s="141"/>
      <c r="J427" s="39"/>
      <c r="K427" s="39"/>
      <c r="L427" s="43"/>
      <c r="M427" s="236"/>
      <c r="N427" s="237"/>
      <c r="O427" s="83"/>
      <c r="P427" s="83"/>
      <c r="Q427" s="83"/>
      <c r="R427" s="83"/>
      <c r="S427" s="83"/>
      <c r="T427" s="84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T427" s="16" t="s">
        <v>131</v>
      </c>
      <c r="AU427" s="16" t="s">
        <v>80</v>
      </c>
    </row>
    <row r="428" s="13" customFormat="1">
      <c r="A428" s="13"/>
      <c r="B428" s="239"/>
      <c r="C428" s="240"/>
      <c r="D428" s="234" t="s">
        <v>133</v>
      </c>
      <c r="E428" s="241" t="s">
        <v>19</v>
      </c>
      <c r="F428" s="242" t="s">
        <v>78</v>
      </c>
      <c r="G428" s="240"/>
      <c r="H428" s="243">
        <v>1</v>
      </c>
      <c r="I428" s="244"/>
      <c r="J428" s="240"/>
      <c r="K428" s="240"/>
      <c r="L428" s="245"/>
      <c r="M428" s="246"/>
      <c r="N428" s="247"/>
      <c r="O428" s="247"/>
      <c r="P428" s="247"/>
      <c r="Q428" s="247"/>
      <c r="R428" s="247"/>
      <c r="S428" s="247"/>
      <c r="T428" s="24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9" t="s">
        <v>133</v>
      </c>
      <c r="AU428" s="249" t="s">
        <v>80</v>
      </c>
      <c r="AV428" s="13" t="s">
        <v>80</v>
      </c>
      <c r="AW428" s="13" t="s">
        <v>33</v>
      </c>
      <c r="AX428" s="13" t="s">
        <v>78</v>
      </c>
      <c r="AY428" s="249" t="s">
        <v>120</v>
      </c>
    </row>
    <row r="429" s="2" customFormat="1" ht="16.5" customHeight="1">
      <c r="A429" s="37"/>
      <c r="B429" s="38"/>
      <c r="C429" s="221" t="s">
        <v>555</v>
      </c>
      <c r="D429" s="221" t="s">
        <v>123</v>
      </c>
      <c r="E429" s="222" t="s">
        <v>556</v>
      </c>
      <c r="F429" s="223" t="s">
        <v>557</v>
      </c>
      <c r="G429" s="224" t="s">
        <v>189</v>
      </c>
      <c r="H429" s="225">
        <v>0.017000000000000001</v>
      </c>
      <c r="I429" s="226"/>
      <c r="J429" s="227">
        <f>ROUND(I429*H429,2)</f>
        <v>0</v>
      </c>
      <c r="K429" s="223" t="s">
        <v>140</v>
      </c>
      <c r="L429" s="43"/>
      <c r="M429" s="228" t="s">
        <v>19</v>
      </c>
      <c r="N429" s="229" t="s">
        <v>43</v>
      </c>
      <c r="O429" s="83"/>
      <c r="P429" s="230">
        <f>O429*H429</f>
        <v>0</v>
      </c>
      <c r="Q429" s="230">
        <v>0</v>
      </c>
      <c r="R429" s="230">
        <f>Q429*H429</f>
        <v>0</v>
      </c>
      <c r="S429" s="230">
        <v>0</v>
      </c>
      <c r="T429" s="231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32" t="s">
        <v>155</v>
      </c>
      <c r="AT429" s="232" t="s">
        <v>123</v>
      </c>
      <c r="AU429" s="232" t="s">
        <v>80</v>
      </c>
      <c r="AY429" s="16" t="s">
        <v>120</v>
      </c>
      <c r="BE429" s="233">
        <f>IF(N429="základní",J429,0)</f>
        <v>0</v>
      </c>
      <c r="BF429" s="233">
        <f>IF(N429="snížená",J429,0)</f>
        <v>0</v>
      </c>
      <c r="BG429" s="233">
        <f>IF(N429="zákl. přenesená",J429,0)</f>
        <v>0</v>
      </c>
      <c r="BH429" s="233">
        <f>IF(N429="sníž. přenesená",J429,0)</f>
        <v>0</v>
      </c>
      <c r="BI429" s="233">
        <f>IF(N429="nulová",J429,0)</f>
        <v>0</v>
      </c>
      <c r="BJ429" s="16" t="s">
        <v>78</v>
      </c>
      <c r="BK429" s="233">
        <f>ROUND(I429*H429,2)</f>
        <v>0</v>
      </c>
      <c r="BL429" s="16" t="s">
        <v>155</v>
      </c>
      <c r="BM429" s="232" t="s">
        <v>558</v>
      </c>
    </row>
    <row r="430" s="2" customFormat="1">
      <c r="A430" s="37"/>
      <c r="B430" s="38"/>
      <c r="C430" s="39"/>
      <c r="D430" s="234" t="s">
        <v>129</v>
      </c>
      <c r="E430" s="39"/>
      <c r="F430" s="235" t="s">
        <v>559</v>
      </c>
      <c r="G430" s="39"/>
      <c r="H430" s="39"/>
      <c r="I430" s="141"/>
      <c r="J430" s="39"/>
      <c r="K430" s="39"/>
      <c r="L430" s="43"/>
      <c r="M430" s="236"/>
      <c r="N430" s="237"/>
      <c r="O430" s="83"/>
      <c r="P430" s="83"/>
      <c r="Q430" s="83"/>
      <c r="R430" s="83"/>
      <c r="S430" s="83"/>
      <c r="T430" s="84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16" t="s">
        <v>129</v>
      </c>
      <c r="AU430" s="16" t="s">
        <v>80</v>
      </c>
    </row>
    <row r="431" s="2" customFormat="1">
      <c r="A431" s="37"/>
      <c r="B431" s="38"/>
      <c r="C431" s="39"/>
      <c r="D431" s="234" t="s">
        <v>131</v>
      </c>
      <c r="E431" s="39"/>
      <c r="F431" s="238" t="s">
        <v>132</v>
      </c>
      <c r="G431" s="39"/>
      <c r="H431" s="39"/>
      <c r="I431" s="141"/>
      <c r="J431" s="39"/>
      <c r="K431" s="39"/>
      <c r="L431" s="43"/>
      <c r="M431" s="236"/>
      <c r="N431" s="237"/>
      <c r="O431" s="83"/>
      <c r="P431" s="83"/>
      <c r="Q431" s="83"/>
      <c r="R431" s="83"/>
      <c r="S431" s="83"/>
      <c r="T431" s="84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T431" s="16" t="s">
        <v>131</v>
      </c>
      <c r="AU431" s="16" t="s">
        <v>80</v>
      </c>
    </row>
    <row r="432" s="12" customFormat="1" ht="22.8" customHeight="1">
      <c r="A432" s="12"/>
      <c r="B432" s="205"/>
      <c r="C432" s="206"/>
      <c r="D432" s="207" t="s">
        <v>71</v>
      </c>
      <c r="E432" s="219" t="s">
        <v>560</v>
      </c>
      <c r="F432" s="219" t="s">
        <v>561</v>
      </c>
      <c r="G432" s="206"/>
      <c r="H432" s="206"/>
      <c r="I432" s="209"/>
      <c r="J432" s="220">
        <f>BK432</f>
        <v>0</v>
      </c>
      <c r="K432" s="206"/>
      <c r="L432" s="211"/>
      <c r="M432" s="212"/>
      <c r="N432" s="213"/>
      <c r="O432" s="213"/>
      <c r="P432" s="214">
        <f>SUM(P433:P448)</f>
        <v>0</v>
      </c>
      <c r="Q432" s="213"/>
      <c r="R432" s="214">
        <f>SUM(R433:R448)</f>
        <v>0.00249</v>
      </c>
      <c r="S432" s="213"/>
      <c r="T432" s="215">
        <f>SUM(T433:T448)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16" t="s">
        <v>80</v>
      </c>
      <c r="AT432" s="217" t="s">
        <v>71</v>
      </c>
      <c r="AU432" s="217" t="s">
        <v>78</v>
      </c>
      <c r="AY432" s="216" t="s">
        <v>120</v>
      </c>
      <c r="BK432" s="218">
        <f>SUM(BK433:BK448)</f>
        <v>0</v>
      </c>
    </row>
    <row r="433" s="2" customFormat="1" ht="16.5" customHeight="1">
      <c r="A433" s="37"/>
      <c r="B433" s="38"/>
      <c r="C433" s="221" t="s">
        <v>562</v>
      </c>
      <c r="D433" s="221" t="s">
        <v>123</v>
      </c>
      <c r="E433" s="222" t="s">
        <v>563</v>
      </c>
      <c r="F433" s="223" t="s">
        <v>564</v>
      </c>
      <c r="G433" s="224" t="s">
        <v>126</v>
      </c>
      <c r="H433" s="225">
        <v>1</v>
      </c>
      <c r="I433" s="226"/>
      <c r="J433" s="227">
        <f>ROUND(I433*H433,2)</f>
        <v>0</v>
      </c>
      <c r="K433" s="223" t="s">
        <v>140</v>
      </c>
      <c r="L433" s="43"/>
      <c r="M433" s="228" t="s">
        <v>19</v>
      </c>
      <c r="N433" s="229" t="s">
        <v>43</v>
      </c>
      <c r="O433" s="83"/>
      <c r="P433" s="230">
        <f>O433*H433</f>
        <v>0</v>
      </c>
      <c r="Q433" s="230">
        <v>0.00058</v>
      </c>
      <c r="R433" s="230">
        <f>Q433*H433</f>
        <v>0.00058</v>
      </c>
      <c r="S433" s="230">
        <v>0</v>
      </c>
      <c r="T433" s="231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32" t="s">
        <v>155</v>
      </c>
      <c r="AT433" s="232" t="s">
        <v>123</v>
      </c>
      <c r="AU433" s="232" t="s">
        <v>80</v>
      </c>
      <c r="AY433" s="16" t="s">
        <v>120</v>
      </c>
      <c r="BE433" s="233">
        <f>IF(N433="základní",J433,0)</f>
        <v>0</v>
      </c>
      <c r="BF433" s="233">
        <f>IF(N433="snížená",J433,0)</f>
        <v>0</v>
      </c>
      <c r="BG433" s="233">
        <f>IF(N433="zákl. přenesená",J433,0)</f>
        <v>0</v>
      </c>
      <c r="BH433" s="233">
        <f>IF(N433="sníž. přenesená",J433,0)</f>
        <v>0</v>
      </c>
      <c r="BI433" s="233">
        <f>IF(N433="nulová",J433,0)</f>
        <v>0</v>
      </c>
      <c r="BJ433" s="16" t="s">
        <v>78</v>
      </c>
      <c r="BK433" s="233">
        <f>ROUND(I433*H433,2)</f>
        <v>0</v>
      </c>
      <c r="BL433" s="16" t="s">
        <v>155</v>
      </c>
      <c r="BM433" s="232" t="s">
        <v>565</v>
      </c>
    </row>
    <row r="434" s="2" customFormat="1">
      <c r="A434" s="37"/>
      <c r="B434" s="38"/>
      <c r="C434" s="39"/>
      <c r="D434" s="234" t="s">
        <v>129</v>
      </c>
      <c r="E434" s="39"/>
      <c r="F434" s="235" t="s">
        <v>566</v>
      </c>
      <c r="G434" s="39"/>
      <c r="H434" s="39"/>
      <c r="I434" s="141"/>
      <c r="J434" s="39"/>
      <c r="K434" s="39"/>
      <c r="L434" s="43"/>
      <c r="M434" s="236"/>
      <c r="N434" s="237"/>
      <c r="O434" s="83"/>
      <c r="P434" s="83"/>
      <c r="Q434" s="83"/>
      <c r="R434" s="83"/>
      <c r="S434" s="83"/>
      <c r="T434" s="84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16" t="s">
        <v>129</v>
      </c>
      <c r="AU434" s="16" t="s">
        <v>80</v>
      </c>
    </row>
    <row r="435" s="2" customFormat="1">
      <c r="A435" s="37"/>
      <c r="B435" s="38"/>
      <c r="C435" s="39"/>
      <c r="D435" s="234" t="s">
        <v>131</v>
      </c>
      <c r="E435" s="39"/>
      <c r="F435" s="238" t="s">
        <v>132</v>
      </c>
      <c r="G435" s="39"/>
      <c r="H435" s="39"/>
      <c r="I435" s="141"/>
      <c r="J435" s="39"/>
      <c r="K435" s="39"/>
      <c r="L435" s="43"/>
      <c r="M435" s="236"/>
      <c r="N435" s="237"/>
      <c r="O435" s="83"/>
      <c r="P435" s="83"/>
      <c r="Q435" s="83"/>
      <c r="R435" s="83"/>
      <c r="S435" s="83"/>
      <c r="T435" s="84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T435" s="16" t="s">
        <v>131</v>
      </c>
      <c r="AU435" s="16" t="s">
        <v>80</v>
      </c>
    </row>
    <row r="436" s="13" customFormat="1">
      <c r="A436" s="13"/>
      <c r="B436" s="239"/>
      <c r="C436" s="240"/>
      <c r="D436" s="234" t="s">
        <v>133</v>
      </c>
      <c r="E436" s="241" t="s">
        <v>19</v>
      </c>
      <c r="F436" s="242" t="s">
        <v>78</v>
      </c>
      <c r="G436" s="240"/>
      <c r="H436" s="243">
        <v>1</v>
      </c>
      <c r="I436" s="244"/>
      <c r="J436" s="240"/>
      <c r="K436" s="240"/>
      <c r="L436" s="245"/>
      <c r="M436" s="246"/>
      <c r="N436" s="247"/>
      <c r="O436" s="247"/>
      <c r="P436" s="247"/>
      <c r="Q436" s="247"/>
      <c r="R436" s="247"/>
      <c r="S436" s="247"/>
      <c r="T436" s="248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9" t="s">
        <v>133</v>
      </c>
      <c r="AU436" s="249" t="s">
        <v>80</v>
      </c>
      <c r="AV436" s="13" t="s">
        <v>80</v>
      </c>
      <c r="AW436" s="13" t="s">
        <v>33</v>
      </c>
      <c r="AX436" s="13" t="s">
        <v>78</v>
      </c>
      <c r="AY436" s="249" t="s">
        <v>120</v>
      </c>
    </row>
    <row r="437" s="2" customFormat="1" ht="16.5" customHeight="1">
      <c r="A437" s="37"/>
      <c r="B437" s="38"/>
      <c r="C437" s="221" t="s">
        <v>567</v>
      </c>
      <c r="D437" s="221" t="s">
        <v>123</v>
      </c>
      <c r="E437" s="222" t="s">
        <v>568</v>
      </c>
      <c r="F437" s="223" t="s">
        <v>569</v>
      </c>
      <c r="G437" s="224" t="s">
        <v>126</v>
      </c>
      <c r="H437" s="225">
        <v>1</v>
      </c>
      <c r="I437" s="226"/>
      <c r="J437" s="227">
        <f>ROUND(I437*H437,2)</f>
        <v>0</v>
      </c>
      <c r="K437" s="223" t="s">
        <v>140</v>
      </c>
      <c r="L437" s="43"/>
      <c r="M437" s="228" t="s">
        <v>19</v>
      </c>
      <c r="N437" s="229" t="s">
        <v>43</v>
      </c>
      <c r="O437" s="83"/>
      <c r="P437" s="230">
        <f>O437*H437</f>
        <v>0</v>
      </c>
      <c r="Q437" s="230">
        <v>0.00060999999999999997</v>
      </c>
      <c r="R437" s="230">
        <f>Q437*H437</f>
        <v>0.00060999999999999997</v>
      </c>
      <c r="S437" s="230">
        <v>0</v>
      </c>
      <c r="T437" s="231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32" t="s">
        <v>155</v>
      </c>
      <c r="AT437" s="232" t="s">
        <v>123</v>
      </c>
      <c r="AU437" s="232" t="s">
        <v>80</v>
      </c>
      <c r="AY437" s="16" t="s">
        <v>120</v>
      </c>
      <c r="BE437" s="233">
        <f>IF(N437="základní",J437,0)</f>
        <v>0</v>
      </c>
      <c r="BF437" s="233">
        <f>IF(N437="snížená",J437,0)</f>
        <v>0</v>
      </c>
      <c r="BG437" s="233">
        <f>IF(N437="zákl. přenesená",J437,0)</f>
        <v>0</v>
      </c>
      <c r="BH437" s="233">
        <f>IF(N437="sníž. přenesená",J437,0)</f>
        <v>0</v>
      </c>
      <c r="BI437" s="233">
        <f>IF(N437="nulová",J437,0)</f>
        <v>0</v>
      </c>
      <c r="BJ437" s="16" t="s">
        <v>78</v>
      </c>
      <c r="BK437" s="233">
        <f>ROUND(I437*H437,2)</f>
        <v>0</v>
      </c>
      <c r="BL437" s="16" t="s">
        <v>155</v>
      </c>
      <c r="BM437" s="232" t="s">
        <v>570</v>
      </c>
    </row>
    <row r="438" s="2" customFormat="1">
      <c r="A438" s="37"/>
      <c r="B438" s="38"/>
      <c r="C438" s="39"/>
      <c r="D438" s="234" t="s">
        <v>129</v>
      </c>
      <c r="E438" s="39"/>
      <c r="F438" s="235" t="s">
        <v>571</v>
      </c>
      <c r="G438" s="39"/>
      <c r="H438" s="39"/>
      <c r="I438" s="141"/>
      <c r="J438" s="39"/>
      <c r="K438" s="39"/>
      <c r="L438" s="43"/>
      <c r="M438" s="236"/>
      <c r="N438" s="237"/>
      <c r="O438" s="83"/>
      <c r="P438" s="83"/>
      <c r="Q438" s="83"/>
      <c r="R438" s="83"/>
      <c r="S438" s="83"/>
      <c r="T438" s="84"/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T438" s="16" t="s">
        <v>129</v>
      </c>
      <c r="AU438" s="16" t="s">
        <v>80</v>
      </c>
    </row>
    <row r="439" s="2" customFormat="1">
      <c r="A439" s="37"/>
      <c r="B439" s="38"/>
      <c r="C439" s="39"/>
      <c r="D439" s="234" t="s">
        <v>131</v>
      </c>
      <c r="E439" s="39"/>
      <c r="F439" s="238" t="s">
        <v>132</v>
      </c>
      <c r="G439" s="39"/>
      <c r="H439" s="39"/>
      <c r="I439" s="141"/>
      <c r="J439" s="39"/>
      <c r="K439" s="39"/>
      <c r="L439" s="43"/>
      <c r="M439" s="236"/>
      <c r="N439" s="237"/>
      <c r="O439" s="83"/>
      <c r="P439" s="83"/>
      <c r="Q439" s="83"/>
      <c r="R439" s="83"/>
      <c r="S439" s="83"/>
      <c r="T439" s="84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T439" s="16" t="s">
        <v>131</v>
      </c>
      <c r="AU439" s="16" t="s">
        <v>80</v>
      </c>
    </row>
    <row r="440" s="13" customFormat="1">
      <c r="A440" s="13"/>
      <c r="B440" s="239"/>
      <c r="C440" s="240"/>
      <c r="D440" s="234" t="s">
        <v>133</v>
      </c>
      <c r="E440" s="241" t="s">
        <v>19</v>
      </c>
      <c r="F440" s="242" t="s">
        <v>78</v>
      </c>
      <c r="G440" s="240"/>
      <c r="H440" s="243">
        <v>1</v>
      </c>
      <c r="I440" s="244"/>
      <c r="J440" s="240"/>
      <c r="K440" s="240"/>
      <c r="L440" s="245"/>
      <c r="M440" s="246"/>
      <c r="N440" s="247"/>
      <c r="O440" s="247"/>
      <c r="P440" s="247"/>
      <c r="Q440" s="247"/>
      <c r="R440" s="247"/>
      <c r="S440" s="247"/>
      <c r="T440" s="248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9" t="s">
        <v>133</v>
      </c>
      <c r="AU440" s="249" t="s">
        <v>80</v>
      </c>
      <c r="AV440" s="13" t="s">
        <v>80</v>
      </c>
      <c r="AW440" s="13" t="s">
        <v>33</v>
      </c>
      <c r="AX440" s="13" t="s">
        <v>78</v>
      </c>
      <c r="AY440" s="249" t="s">
        <v>120</v>
      </c>
    </row>
    <row r="441" s="2" customFormat="1" ht="16.5" customHeight="1">
      <c r="A441" s="37"/>
      <c r="B441" s="38"/>
      <c r="C441" s="221" t="s">
        <v>572</v>
      </c>
      <c r="D441" s="221" t="s">
        <v>123</v>
      </c>
      <c r="E441" s="222" t="s">
        <v>573</v>
      </c>
      <c r="F441" s="223" t="s">
        <v>574</v>
      </c>
      <c r="G441" s="224" t="s">
        <v>126</v>
      </c>
      <c r="H441" s="225">
        <v>2</v>
      </c>
      <c r="I441" s="226"/>
      <c r="J441" s="227">
        <f>ROUND(I441*H441,2)</f>
        <v>0</v>
      </c>
      <c r="K441" s="223" t="s">
        <v>140</v>
      </c>
      <c r="L441" s="43"/>
      <c r="M441" s="228" t="s">
        <v>19</v>
      </c>
      <c r="N441" s="229" t="s">
        <v>43</v>
      </c>
      <c r="O441" s="83"/>
      <c r="P441" s="230">
        <f>O441*H441</f>
        <v>0</v>
      </c>
      <c r="Q441" s="230">
        <v>0.00029999999999999997</v>
      </c>
      <c r="R441" s="230">
        <f>Q441*H441</f>
        <v>0.00059999999999999995</v>
      </c>
      <c r="S441" s="230">
        <v>0</v>
      </c>
      <c r="T441" s="231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32" t="s">
        <v>155</v>
      </c>
      <c r="AT441" s="232" t="s">
        <v>123</v>
      </c>
      <c r="AU441" s="232" t="s">
        <v>80</v>
      </c>
      <c r="AY441" s="16" t="s">
        <v>120</v>
      </c>
      <c r="BE441" s="233">
        <f>IF(N441="základní",J441,0)</f>
        <v>0</v>
      </c>
      <c r="BF441" s="233">
        <f>IF(N441="snížená",J441,0)</f>
        <v>0</v>
      </c>
      <c r="BG441" s="233">
        <f>IF(N441="zákl. přenesená",J441,0)</f>
        <v>0</v>
      </c>
      <c r="BH441" s="233">
        <f>IF(N441="sníž. přenesená",J441,0)</f>
        <v>0</v>
      </c>
      <c r="BI441" s="233">
        <f>IF(N441="nulová",J441,0)</f>
        <v>0</v>
      </c>
      <c r="BJ441" s="16" t="s">
        <v>78</v>
      </c>
      <c r="BK441" s="233">
        <f>ROUND(I441*H441,2)</f>
        <v>0</v>
      </c>
      <c r="BL441" s="16" t="s">
        <v>155</v>
      </c>
      <c r="BM441" s="232" t="s">
        <v>575</v>
      </c>
    </row>
    <row r="442" s="2" customFormat="1">
      <c r="A442" s="37"/>
      <c r="B442" s="38"/>
      <c r="C442" s="39"/>
      <c r="D442" s="234" t="s">
        <v>129</v>
      </c>
      <c r="E442" s="39"/>
      <c r="F442" s="235" t="s">
        <v>576</v>
      </c>
      <c r="G442" s="39"/>
      <c r="H442" s="39"/>
      <c r="I442" s="141"/>
      <c r="J442" s="39"/>
      <c r="K442" s="39"/>
      <c r="L442" s="43"/>
      <c r="M442" s="236"/>
      <c r="N442" s="237"/>
      <c r="O442" s="83"/>
      <c r="P442" s="83"/>
      <c r="Q442" s="83"/>
      <c r="R442" s="83"/>
      <c r="S442" s="83"/>
      <c r="T442" s="84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T442" s="16" t="s">
        <v>129</v>
      </c>
      <c r="AU442" s="16" t="s">
        <v>80</v>
      </c>
    </row>
    <row r="443" s="2" customFormat="1">
      <c r="A443" s="37"/>
      <c r="B443" s="38"/>
      <c r="C443" s="39"/>
      <c r="D443" s="234" t="s">
        <v>131</v>
      </c>
      <c r="E443" s="39"/>
      <c r="F443" s="238" t="s">
        <v>132</v>
      </c>
      <c r="G443" s="39"/>
      <c r="H443" s="39"/>
      <c r="I443" s="141"/>
      <c r="J443" s="39"/>
      <c r="K443" s="39"/>
      <c r="L443" s="43"/>
      <c r="M443" s="236"/>
      <c r="N443" s="237"/>
      <c r="O443" s="83"/>
      <c r="P443" s="83"/>
      <c r="Q443" s="83"/>
      <c r="R443" s="83"/>
      <c r="S443" s="83"/>
      <c r="T443" s="84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T443" s="16" t="s">
        <v>131</v>
      </c>
      <c r="AU443" s="16" t="s">
        <v>80</v>
      </c>
    </row>
    <row r="444" s="13" customFormat="1">
      <c r="A444" s="13"/>
      <c r="B444" s="239"/>
      <c r="C444" s="240"/>
      <c r="D444" s="234" t="s">
        <v>133</v>
      </c>
      <c r="E444" s="241" t="s">
        <v>19</v>
      </c>
      <c r="F444" s="242" t="s">
        <v>238</v>
      </c>
      <c r="G444" s="240"/>
      <c r="H444" s="243">
        <v>2</v>
      </c>
      <c r="I444" s="244"/>
      <c r="J444" s="240"/>
      <c r="K444" s="240"/>
      <c r="L444" s="245"/>
      <c r="M444" s="246"/>
      <c r="N444" s="247"/>
      <c r="O444" s="247"/>
      <c r="P444" s="247"/>
      <c r="Q444" s="247"/>
      <c r="R444" s="247"/>
      <c r="S444" s="247"/>
      <c r="T444" s="24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9" t="s">
        <v>133</v>
      </c>
      <c r="AU444" s="249" t="s">
        <v>80</v>
      </c>
      <c r="AV444" s="13" t="s">
        <v>80</v>
      </c>
      <c r="AW444" s="13" t="s">
        <v>33</v>
      </c>
      <c r="AX444" s="13" t="s">
        <v>78</v>
      </c>
      <c r="AY444" s="249" t="s">
        <v>120</v>
      </c>
    </row>
    <row r="445" s="2" customFormat="1" ht="16.5" customHeight="1">
      <c r="A445" s="37"/>
      <c r="B445" s="38"/>
      <c r="C445" s="221" t="s">
        <v>577</v>
      </c>
      <c r="D445" s="221" t="s">
        <v>123</v>
      </c>
      <c r="E445" s="222" t="s">
        <v>578</v>
      </c>
      <c r="F445" s="223" t="s">
        <v>579</v>
      </c>
      <c r="G445" s="224" t="s">
        <v>126</v>
      </c>
      <c r="H445" s="225">
        <v>2</v>
      </c>
      <c r="I445" s="226"/>
      <c r="J445" s="227">
        <f>ROUND(I445*H445,2)</f>
        <v>0</v>
      </c>
      <c r="K445" s="223" t="s">
        <v>140</v>
      </c>
      <c r="L445" s="43"/>
      <c r="M445" s="228" t="s">
        <v>19</v>
      </c>
      <c r="N445" s="229" t="s">
        <v>43</v>
      </c>
      <c r="O445" s="83"/>
      <c r="P445" s="230">
        <f>O445*H445</f>
        <v>0</v>
      </c>
      <c r="Q445" s="230">
        <v>0.00035</v>
      </c>
      <c r="R445" s="230">
        <f>Q445*H445</f>
        <v>0.00069999999999999999</v>
      </c>
      <c r="S445" s="230">
        <v>0</v>
      </c>
      <c r="T445" s="231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32" t="s">
        <v>155</v>
      </c>
      <c r="AT445" s="232" t="s">
        <v>123</v>
      </c>
      <c r="AU445" s="232" t="s">
        <v>80</v>
      </c>
      <c r="AY445" s="16" t="s">
        <v>120</v>
      </c>
      <c r="BE445" s="233">
        <f>IF(N445="základní",J445,0)</f>
        <v>0</v>
      </c>
      <c r="BF445" s="233">
        <f>IF(N445="snížená",J445,0)</f>
        <v>0</v>
      </c>
      <c r="BG445" s="233">
        <f>IF(N445="zákl. přenesená",J445,0)</f>
        <v>0</v>
      </c>
      <c r="BH445" s="233">
        <f>IF(N445="sníž. přenesená",J445,0)</f>
        <v>0</v>
      </c>
      <c r="BI445" s="233">
        <f>IF(N445="nulová",J445,0)</f>
        <v>0</v>
      </c>
      <c r="BJ445" s="16" t="s">
        <v>78</v>
      </c>
      <c r="BK445" s="233">
        <f>ROUND(I445*H445,2)</f>
        <v>0</v>
      </c>
      <c r="BL445" s="16" t="s">
        <v>155</v>
      </c>
      <c r="BM445" s="232" t="s">
        <v>580</v>
      </c>
    </row>
    <row r="446" s="2" customFormat="1">
      <c r="A446" s="37"/>
      <c r="B446" s="38"/>
      <c r="C446" s="39"/>
      <c r="D446" s="234" t="s">
        <v>129</v>
      </c>
      <c r="E446" s="39"/>
      <c r="F446" s="235" t="s">
        <v>581</v>
      </c>
      <c r="G446" s="39"/>
      <c r="H446" s="39"/>
      <c r="I446" s="141"/>
      <c r="J446" s="39"/>
      <c r="K446" s="39"/>
      <c r="L446" s="43"/>
      <c r="M446" s="236"/>
      <c r="N446" s="237"/>
      <c r="O446" s="83"/>
      <c r="P446" s="83"/>
      <c r="Q446" s="83"/>
      <c r="R446" s="83"/>
      <c r="S446" s="83"/>
      <c r="T446" s="84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16" t="s">
        <v>129</v>
      </c>
      <c r="AU446" s="16" t="s">
        <v>80</v>
      </c>
    </row>
    <row r="447" s="2" customFormat="1">
      <c r="A447" s="37"/>
      <c r="B447" s="38"/>
      <c r="C447" s="39"/>
      <c r="D447" s="234" t="s">
        <v>131</v>
      </c>
      <c r="E447" s="39"/>
      <c r="F447" s="238" t="s">
        <v>132</v>
      </c>
      <c r="G447" s="39"/>
      <c r="H447" s="39"/>
      <c r="I447" s="141"/>
      <c r="J447" s="39"/>
      <c r="K447" s="39"/>
      <c r="L447" s="43"/>
      <c r="M447" s="236"/>
      <c r="N447" s="237"/>
      <c r="O447" s="83"/>
      <c r="P447" s="83"/>
      <c r="Q447" s="83"/>
      <c r="R447" s="83"/>
      <c r="S447" s="83"/>
      <c r="T447" s="84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T447" s="16" t="s">
        <v>131</v>
      </c>
      <c r="AU447" s="16" t="s">
        <v>80</v>
      </c>
    </row>
    <row r="448" s="13" customFormat="1">
      <c r="A448" s="13"/>
      <c r="B448" s="239"/>
      <c r="C448" s="240"/>
      <c r="D448" s="234" t="s">
        <v>133</v>
      </c>
      <c r="E448" s="241" t="s">
        <v>19</v>
      </c>
      <c r="F448" s="242" t="s">
        <v>238</v>
      </c>
      <c r="G448" s="240"/>
      <c r="H448" s="243">
        <v>2</v>
      </c>
      <c r="I448" s="244"/>
      <c r="J448" s="240"/>
      <c r="K448" s="240"/>
      <c r="L448" s="245"/>
      <c r="M448" s="260"/>
      <c r="N448" s="261"/>
      <c r="O448" s="261"/>
      <c r="P448" s="261"/>
      <c r="Q448" s="261"/>
      <c r="R448" s="261"/>
      <c r="S448" s="261"/>
      <c r="T448" s="26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9" t="s">
        <v>133</v>
      </c>
      <c r="AU448" s="249" t="s">
        <v>80</v>
      </c>
      <c r="AV448" s="13" t="s">
        <v>80</v>
      </c>
      <c r="AW448" s="13" t="s">
        <v>33</v>
      </c>
      <c r="AX448" s="13" t="s">
        <v>78</v>
      </c>
      <c r="AY448" s="249" t="s">
        <v>120</v>
      </c>
    </row>
    <row r="449" s="2" customFormat="1" ht="6.96" customHeight="1">
      <c r="A449" s="37"/>
      <c r="B449" s="58"/>
      <c r="C449" s="59"/>
      <c r="D449" s="59"/>
      <c r="E449" s="59"/>
      <c r="F449" s="59"/>
      <c r="G449" s="59"/>
      <c r="H449" s="59"/>
      <c r="I449" s="170"/>
      <c r="J449" s="59"/>
      <c r="K449" s="59"/>
      <c r="L449" s="43"/>
      <c r="M449" s="37"/>
      <c r="O449" s="37"/>
      <c r="P449" s="37"/>
      <c r="Q449" s="37"/>
      <c r="R449" s="37"/>
      <c r="S449" s="37"/>
      <c r="T449" s="37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</row>
  </sheetData>
  <sheetProtection sheet="1" autoFilter="0" formatColumns="0" formatRows="0" objects="1" scenarios="1" spinCount="100000" saltValue="SlHthj55LxV4H65rD4dqYiwyxEBBgJ0b45pkkj6xhYrV/pKiHMx2xqznmActPijIPLBvUIPlcLElsjayagG5jQ==" hashValue="oDHfOvsvl4WBqnyNAcXi6Wc6BuOgslZoT5PkQKEdJURCEPNSvoua3ELfRIjdEZSM23lCBGxbcSiQ3hXJJjx0vA==" algorithmName="SHA-512" password="CC35"/>
  <autoFilter ref="C95:K44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3" customWidth="1"/>
    <col min="2" max="2" width="1.667969" style="263" customWidth="1"/>
    <col min="3" max="4" width="5" style="263" customWidth="1"/>
    <col min="5" max="5" width="11.66016" style="263" customWidth="1"/>
    <col min="6" max="6" width="9.160156" style="263" customWidth="1"/>
    <col min="7" max="7" width="5" style="263" customWidth="1"/>
    <col min="8" max="8" width="77.83203" style="263" customWidth="1"/>
    <col min="9" max="10" width="20" style="263" customWidth="1"/>
    <col min="11" max="11" width="1.667969" style="263" customWidth="1"/>
  </cols>
  <sheetData>
    <row r="1" s="1" customFormat="1" ht="37.5" customHeight="1"/>
    <row r="2" s="1" customFormat="1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="14" customFormat="1" ht="45" customHeight="1">
      <c r="B3" s="267"/>
      <c r="C3" s="268" t="s">
        <v>582</v>
      </c>
      <c r="D3" s="268"/>
      <c r="E3" s="268"/>
      <c r="F3" s="268"/>
      <c r="G3" s="268"/>
      <c r="H3" s="268"/>
      <c r="I3" s="268"/>
      <c r="J3" s="268"/>
      <c r="K3" s="269"/>
    </row>
    <row r="4" s="1" customFormat="1" ht="25.5" customHeight="1">
      <c r="B4" s="270"/>
      <c r="C4" s="271" t="s">
        <v>583</v>
      </c>
      <c r="D4" s="271"/>
      <c r="E4" s="271"/>
      <c r="F4" s="271"/>
      <c r="G4" s="271"/>
      <c r="H4" s="271"/>
      <c r="I4" s="271"/>
      <c r="J4" s="271"/>
      <c r="K4" s="272"/>
    </row>
    <row r="5" s="1" customFormat="1" ht="5.25" customHeight="1">
      <c r="B5" s="270"/>
      <c r="C5" s="273"/>
      <c r="D5" s="273"/>
      <c r="E5" s="273"/>
      <c r="F5" s="273"/>
      <c r="G5" s="273"/>
      <c r="H5" s="273"/>
      <c r="I5" s="273"/>
      <c r="J5" s="273"/>
      <c r="K5" s="272"/>
    </row>
    <row r="6" s="1" customFormat="1" ht="15" customHeight="1">
      <c r="B6" s="270"/>
      <c r="C6" s="274" t="s">
        <v>584</v>
      </c>
      <c r="D6" s="274"/>
      <c r="E6" s="274"/>
      <c r="F6" s="274"/>
      <c r="G6" s="274"/>
      <c r="H6" s="274"/>
      <c r="I6" s="274"/>
      <c r="J6" s="274"/>
      <c r="K6" s="272"/>
    </row>
    <row r="7" s="1" customFormat="1" ht="15" customHeight="1">
      <c r="B7" s="275"/>
      <c r="C7" s="274" t="s">
        <v>585</v>
      </c>
      <c r="D7" s="274"/>
      <c r="E7" s="274"/>
      <c r="F7" s="274"/>
      <c r="G7" s="274"/>
      <c r="H7" s="274"/>
      <c r="I7" s="274"/>
      <c r="J7" s="274"/>
      <c r="K7" s="272"/>
    </row>
    <row r="8" s="1" customFormat="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="1" customFormat="1" ht="15" customHeight="1">
      <c r="B9" s="275"/>
      <c r="C9" s="274" t="s">
        <v>586</v>
      </c>
      <c r="D9" s="274"/>
      <c r="E9" s="274"/>
      <c r="F9" s="274"/>
      <c r="G9" s="274"/>
      <c r="H9" s="274"/>
      <c r="I9" s="274"/>
      <c r="J9" s="274"/>
      <c r="K9" s="272"/>
    </row>
    <row r="10" s="1" customFormat="1" ht="15" customHeight="1">
      <c r="B10" s="275"/>
      <c r="C10" s="274"/>
      <c r="D10" s="274" t="s">
        <v>587</v>
      </c>
      <c r="E10" s="274"/>
      <c r="F10" s="274"/>
      <c r="G10" s="274"/>
      <c r="H10" s="274"/>
      <c r="I10" s="274"/>
      <c r="J10" s="274"/>
      <c r="K10" s="272"/>
    </row>
    <row r="11" s="1" customFormat="1" ht="15" customHeight="1">
      <c r="B11" s="275"/>
      <c r="C11" s="276"/>
      <c r="D11" s="274" t="s">
        <v>588</v>
      </c>
      <c r="E11" s="274"/>
      <c r="F11" s="274"/>
      <c r="G11" s="274"/>
      <c r="H11" s="274"/>
      <c r="I11" s="274"/>
      <c r="J11" s="274"/>
      <c r="K11" s="272"/>
    </row>
    <row r="12" s="1" customFormat="1" ht="15" customHeight="1">
      <c r="B12" s="275"/>
      <c r="C12" s="276"/>
      <c r="D12" s="274"/>
      <c r="E12" s="274"/>
      <c r="F12" s="274"/>
      <c r="G12" s="274"/>
      <c r="H12" s="274"/>
      <c r="I12" s="274"/>
      <c r="J12" s="274"/>
      <c r="K12" s="272"/>
    </row>
    <row r="13" s="1" customFormat="1" ht="15" customHeight="1">
      <c r="B13" s="275"/>
      <c r="C13" s="276"/>
      <c r="D13" s="277" t="s">
        <v>589</v>
      </c>
      <c r="E13" s="274"/>
      <c r="F13" s="274"/>
      <c r="G13" s="274"/>
      <c r="H13" s="274"/>
      <c r="I13" s="274"/>
      <c r="J13" s="274"/>
      <c r="K13" s="272"/>
    </row>
    <row r="14" s="1" customFormat="1" ht="12.75" customHeight="1">
      <c r="B14" s="275"/>
      <c r="C14" s="276"/>
      <c r="D14" s="276"/>
      <c r="E14" s="276"/>
      <c r="F14" s="276"/>
      <c r="G14" s="276"/>
      <c r="H14" s="276"/>
      <c r="I14" s="276"/>
      <c r="J14" s="276"/>
      <c r="K14" s="272"/>
    </row>
    <row r="15" s="1" customFormat="1" ht="15" customHeight="1">
      <c r="B15" s="275"/>
      <c r="C15" s="276"/>
      <c r="D15" s="274" t="s">
        <v>590</v>
      </c>
      <c r="E15" s="274"/>
      <c r="F15" s="274"/>
      <c r="G15" s="274"/>
      <c r="H15" s="274"/>
      <c r="I15" s="274"/>
      <c r="J15" s="274"/>
      <c r="K15" s="272"/>
    </row>
    <row r="16" s="1" customFormat="1" ht="15" customHeight="1">
      <c r="B16" s="275"/>
      <c r="C16" s="276"/>
      <c r="D16" s="274" t="s">
        <v>591</v>
      </c>
      <c r="E16" s="274"/>
      <c r="F16" s="274"/>
      <c r="G16" s="274"/>
      <c r="H16" s="274"/>
      <c r="I16" s="274"/>
      <c r="J16" s="274"/>
      <c r="K16" s="272"/>
    </row>
    <row r="17" s="1" customFormat="1" ht="15" customHeight="1">
      <c r="B17" s="275"/>
      <c r="C17" s="276"/>
      <c r="D17" s="274" t="s">
        <v>592</v>
      </c>
      <c r="E17" s="274"/>
      <c r="F17" s="274"/>
      <c r="G17" s="274"/>
      <c r="H17" s="274"/>
      <c r="I17" s="274"/>
      <c r="J17" s="274"/>
      <c r="K17" s="272"/>
    </row>
    <row r="18" s="1" customFormat="1" ht="15" customHeight="1">
      <c r="B18" s="275"/>
      <c r="C18" s="276"/>
      <c r="D18" s="276"/>
      <c r="E18" s="278" t="s">
        <v>77</v>
      </c>
      <c r="F18" s="274" t="s">
        <v>593</v>
      </c>
      <c r="G18" s="274"/>
      <c r="H18" s="274"/>
      <c r="I18" s="274"/>
      <c r="J18" s="274"/>
      <c r="K18" s="272"/>
    </row>
    <row r="19" s="1" customFormat="1" ht="15" customHeight="1">
      <c r="B19" s="275"/>
      <c r="C19" s="276"/>
      <c r="D19" s="276"/>
      <c r="E19" s="278" t="s">
        <v>594</v>
      </c>
      <c r="F19" s="274" t="s">
        <v>595</v>
      </c>
      <c r="G19" s="274"/>
      <c r="H19" s="274"/>
      <c r="I19" s="274"/>
      <c r="J19" s="274"/>
      <c r="K19" s="272"/>
    </row>
    <row r="20" s="1" customFormat="1" ht="15" customHeight="1">
      <c r="B20" s="275"/>
      <c r="C20" s="276"/>
      <c r="D20" s="276"/>
      <c r="E20" s="278" t="s">
        <v>596</v>
      </c>
      <c r="F20" s="274" t="s">
        <v>597</v>
      </c>
      <c r="G20" s="274"/>
      <c r="H20" s="274"/>
      <c r="I20" s="274"/>
      <c r="J20" s="274"/>
      <c r="K20" s="272"/>
    </row>
    <row r="21" s="1" customFormat="1" ht="15" customHeight="1">
      <c r="B21" s="275"/>
      <c r="C21" s="276"/>
      <c r="D21" s="276"/>
      <c r="E21" s="278" t="s">
        <v>598</v>
      </c>
      <c r="F21" s="274" t="s">
        <v>599</v>
      </c>
      <c r="G21" s="274"/>
      <c r="H21" s="274"/>
      <c r="I21" s="274"/>
      <c r="J21" s="274"/>
      <c r="K21" s="272"/>
    </row>
    <row r="22" s="1" customFormat="1" ht="15" customHeight="1">
      <c r="B22" s="275"/>
      <c r="C22" s="276"/>
      <c r="D22" s="276"/>
      <c r="E22" s="278" t="s">
        <v>600</v>
      </c>
      <c r="F22" s="274" t="s">
        <v>601</v>
      </c>
      <c r="G22" s="274"/>
      <c r="H22" s="274"/>
      <c r="I22" s="274"/>
      <c r="J22" s="274"/>
      <c r="K22" s="272"/>
    </row>
    <row r="23" s="1" customFormat="1" ht="15" customHeight="1">
      <c r="B23" s="275"/>
      <c r="C23" s="276"/>
      <c r="D23" s="276"/>
      <c r="E23" s="278" t="s">
        <v>83</v>
      </c>
      <c r="F23" s="274" t="s">
        <v>602</v>
      </c>
      <c r="G23" s="274"/>
      <c r="H23" s="274"/>
      <c r="I23" s="274"/>
      <c r="J23" s="274"/>
      <c r="K23" s="272"/>
    </row>
    <row r="24" s="1" customFormat="1" ht="12.75" customHeight="1">
      <c r="B24" s="275"/>
      <c r="C24" s="276"/>
      <c r="D24" s="276"/>
      <c r="E24" s="276"/>
      <c r="F24" s="276"/>
      <c r="G24" s="276"/>
      <c r="H24" s="276"/>
      <c r="I24" s="276"/>
      <c r="J24" s="276"/>
      <c r="K24" s="272"/>
    </row>
    <row r="25" s="1" customFormat="1" ht="15" customHeight="1">
      <c r="B25" s="275"/>
      <c r="C25" s="274" t="s">
        <v>603</v>
      </c>
      <c r="D25" s="274"/>
      <c r="E25" s="274"/>
      <c r="F25" s="274"/>
      <c r="G25" s="274"/>
      <c r="H25" s="274"/>
      <c r="I25" s="274"/>
      <c r="J25" s="274"/>
      <c r="K25" s="272"/>
    </row>
    <row r="26" s="1" customFormat="1" ht="15" customHeight="1">
      <c r="B26" s="275"/>
      <c r="C26" s="274" t="s">
        <v>604</v>
      </c>
      <c r="D26" s="274"/>
      <c r="E26" s="274"/>
      <c r="F26" s="274"/>
      <c r="G26" s="274"/>
      <c r="H26" s="274"/>
      <c r="I26" s="274"/>
      <c r="J26" s="274"/>
      <c r="K26" s="272"/>
    </row>
    <row r="27" s="1" customFormat="1" ht="15" customHeight="1">
      <c r="B27" s="275"/>
      <c r="C27" s="274"/>
      <c r="D27" s="274" t="s">
        <v>605</v>
      </c>
      <c r="E27" s="274"/>
      <c r="F27" s="274"/>
      <c r="G27" s="274"/>
      <c r="H27" s="274"/>
      <c r="I27" s="274"/>
      <c r="J27" s="274"/>
      <c r="K27" s="272"/>
    </row>
    <row r="28" s="1" customFormat="1" ht="15" customHeight="1">
      <c r="B28" s="275"/>
      <c r="C28" s="276"/>
      <c r="D28" s="274" t="s">
        <v>606</v>
      </c>
      <c r="E28" s="274"/>
      <c r="F28" s="274"/>
      <c r="G28" s="274"/>
      <c r="H28" s="274"/>
      <c r="I28" s="274"/>
      <c r="J28" s="274"/>
      <c r="K28" s="272"/>
    </row>
    <row r="29" s="1" customFormat="1" ht="12.75" customHeight="1">
      <c r="B29" s="275"/>
      <c r="C29" s="276"/>
      <c r="D29" s="276"/>
      <c r="E29" s="276"/>
      <c r="F29" s="276"/>
      <c r="G29" s="276"/>
      <c r="H29" s="276"/>
      <c r="I29" s="276"/>
      <c r="J29" s="276"/>
      <c r="K29" s="272"/>
    </row>
    <row r="30" s="1" customFormat="1" ht="15" customHeight="1">
      <c r="B30" s="275"/>
      <c r="C30" s="276"/>
      <c r="D30" s="274" t="s">
        <v>607</v>
      </c>
      <c r="E30" s="274"/>
      <c r="F30" s="274"/>
      <c r="G30" s="274"/>
      <c r="H30" s="274"/>
      <c r="I30" s="274"/>
      <c r="J30" s="274"/>
      <c r="K30" s="272"/>
    </row>
    <row r="31" s="1" customFormat="1" ht="15" customHeight="1">
      <c r="B31" s="275"/>
      <c r="C31" s="276"/>
      <c r="D31" s="274" t="s">
        <v>608</v>
      </c>
      <c r="E31" s="274"/>
      <c r="F31" s="274"/>
      <c r="G31" s="274"/>
      <c r="H31" s="274"/>
      <c r="I31" s="274"/>
      <c r="J31" s="274"/>
      <c r="K31" s="272"/>
    </row>
    <row r="32" s="1" customFormat="1" ht="12.75" customHeight="1">
      <c r="B32" s="275"/>
      <c r="C32" s="276"/>
      <c r="D32" s="276"/>
      <c r="E32" s="276"/>
      <c r="F32" s="276"/>
      <c r="G32" s="276"/>
      <c r="H32" s="276"/>
      <c r="I32" s="276"/>
      <c r="J32" s="276"/>
      <c r="K32" s="272"/>
    </row>
    <row r="33" s="1" customFormat="1" ht="15" customHeight="1">
      <c r="B33" s="275"/>
      <c r="C33" s="276"/>
      <c r="D33" s="274" t="s">
        <v>609</v>
      </c>
      <c r="E33" s="274"/>
      <c r="F33" s="274"/>
      <c r="G33" s="274"/>
      <c r="H33" s="274"/>
      <c r="I33" s="274"/>
      <c r="J33" s="274"/>
      <c r="K33" s="272"/>
    </row>
    <row r="34" s="1" customFormat="1" ht="15" customHeight="1">
      <c r="B34" s="275"/>
      <c r="C34" s="276"/>
      <c r="D34" s="274" t="s">
        <v>610</v>
      </c>
      <c r="E34" s="274"/>
      <c r="F34" s="274"/>
      <c r="G34" s="274"/>
      <c r="H34" s="274"/>
      <c r="I34" s="274"/>
      <c r="J34" s="274"/>
      <c r="K34" s="272"/>
    </row>
    <row r="35" s="1" customFormat="1" ht="15" customHeight="1">
      <c r="B35" s="275"/>
      <c r="C35" s="276"/>
      <c r="D35" s="274" t="s">
        <v>611</v>
      </c>
      <c r="E35" s="274"/>
      <c r="F35" s="274"/>
      <c r="G35" s="274"/>
      <c r="H35" s="274"/>
      <c r="I35" s="274"/>
      <c r="J35" s="274"/>
      <c r="K35" s="272"/>
    </row>
    <row r="36" s="1" customFormat="1" ht="15" customHeight="1">
      <c r="B36" s="275"/>
      <c r="C36" s="276"/>
      <c r="D36" s="274"/>
      <c r="E36" s="277" t="s">
        <v>106</v>
      </c>
      <c r="F36" s="274"/>
      <c r="G36" s="274" t="s">
        <v>612</v>
      </c>
      <c r="H36" s="274"/>
      <c r="I36" s="274"/>
      <c r="J36" s="274"/>
      <c r="K36" s="272"/>
    </row>
    <row r="37" s="1" customFormat="1" ht="30.75" customHeight="1">
      <c r="B37" s="275"/>
      <c r="C37" s="276"/>
      <c r="D37" s="274"/>
      <c r="E37" s="277" t="s">
        <v>613</v>
      </c>
      <c r="F37" s="274"/>
      <c r="G37" s="274" t="s">
        <v>614</v>
      </c>
      <c r="H37" s="274"/>
      <c r="I37" s="274"/>
      <c r="J37" s="274"/>
      <c r="K37" s="272"/>
    </row>
    <row r="38" s="1" customFormat="1" ht="15" customHeight="1">
      <c r="B38" s="275"/>
      <c r="C38" s="276"/>
      <c r="D38" s="274"/>
      <c r="E38" s="277" t="s">
        <v>53</v>
      </c>
      <c r="F38" s="274"/>
      <c r="G38" s="274" t="s">
        <v>615</v>
      </c>
      <c r="H38" s="274"/>
      <c r="I38" s="274"/>
      <c r="J38" s="274"/>
      <c r="K38" s="272"/>
    </row>
    <row r="39" s="1" customFormat="1" ht="15" customHeight="1">
      <c r="B39" s="275"/>
      <c r="C39" s="276"/>
      <c r="D39" s="274"/>
      <c r="E39" s="277" t="s">
        <v>54</v>
      </c>
      <c r="F39" s="274"/>
      <c r="G39" s="274" t="s">
        <v>616</v>
      </c>
      <c r="H39" s="274"/>
      <c r="I39" s="274"/>
      <c r="J39" s="274"/>
      <c r="K39" s="272"/>
    </row>
    <row r="40" s="1" customFormat="1" ht="15" customHeight="1">
      <c r="B40" s="275"/>
      <c r="C40" s="276"/>
      <c r="D40" s="274"/>
      <c r="E40" s="277" t="s">
        <v>107</v>
      </c>
      <c r="F40" s="274"/>
      <c r="G40" s="274" t="s">
        <v>617</v>
      </c>
      <c r="H40" s="274"/>
      <c r="I40" s="274"/>
      <c r="J40" s="274"/>
      <c r="K40" s="272"/>
    </row>
    <row r="41" s="1" customFormat="1" ht="15" customHeight="1">
      <c r="B41" s="275"/>
      <c r="C41" s="276"/>
      <c r="D41" s="274"/>
      <c r="E41" s="277" t="s">
        <v>108</v>
      </c>
      <c r="F41" s="274"/>
      <c r="G41" s="274" t="s">
        <v>618</v>
      </c>
      <c r="H41" s="274"/>
      <c r="I41" s="274"/>
      <c r="J41" s="274"/>
      <c r="K41" s="272"/>
    </row>
    <row r="42" s="1" customFormat="1" ht="15" customHeight="1">
      <c r="B42" s="275"/>
      <c r="C42" s="276"/>
      <c r="D42" s="274"/>
      <c r="E42" s="277" t="s">
        <v>619</v>
      </c>
      <c r="F42" s="274"/>
      <c r="G42" s="274" t="s">
        <v>620</v>
      </c>
      <c r="H42" s="274"/>
      <c r="I42" s="274"/>
      <c r="J42" s="274"/>
      <c r="K42" s="272"/>
    </row>
    <row r="43" s="1" customFormat="1" ht="15" customHeight="1">
      <c r="B43" s="275"/>
      <c r="C43" s="276"/>
      <c r="D43" s="274"/>
      <c r="E43" s="277"/>
      <c r="F43" s="274"/>
      <c r="G43" s="274" t="s">
        <v>621</v>
      </c>
      <c r="H43" s="274"/>
      <c r="I43" s="274"/>
      <c r="J43" s="274"/>
      <c r="K43" s="272"/>
    </row>
    <row r="44" s="1" customFormat="1" ht="15" customHeight="1">
      <c r="B44" s="275"/>
      <c r="C44" s="276"/>
      <c r="D44" s="274"/>
      <c r="E44" s="277" t="s">
        <v>622</v>
      </c>
      <c r="F44" s="274"/>
      <c r="G44" s="274" t="s">
        <v>623</v>
      </c>
      <c r="H44" s="274"/>
      <c r="I44" s="274"/>
      <c r="J44" s="274"/>
      <c r="K44" s="272"/>
    </row>
    <row r="45" s="1" customFormat="1" ht="15" customHeight="1">
      <c r="B45" s="275"/>
      <c r="C45" s="276"/>
      <c r="D45" s="274"/>
      <c r="E45" s="277" t="s">
        <v>110</v>
      </c>
      <c r="F45" s="274"/>
      <c r="G45" s="274" t="s">
        <v>624</v>
      </c>
      <c r="H45" s="274"/>
      <c r="I45" s="274"/>
      <c r="J45" s="274"/>
      <c r="K45" s="272"/>
    </row>
    <row r="46" s="1" customFormat="1" ht="12.75" customHeight="1">
      <c r="B46" s="275"/>
      <c r="C46" s="276"/>
      <c r="D46" s="274"/>
      <c r="E46" s="274"/>
      <c r="F46" s="274"/>
      <c r="G46" s="274"/>
      <c r="H46" s="274"/>
      <c r="I46" s="274"/>
      <c r="J46" s="274"/>
      <c r="K46" s="272"/>
    </row>
    <row r="47" s="1" customFormat="1" ht="15" customHeight="1">
      <c r="B47" s="275"/>
      <c r="C47" s="276"/>
      <c r="D47" s="274" t="s">
        <v>625</v>
      </c>
      <c r="E47" s="274"/>
      <c r="F47" s="274"/>
      <c r="G47" s="274"/>
      <c r="H47" s="274"/>
      <c r="I47" s="274"/>
      <c r="J47" s="274"/>
      <c r="K47" s="272"/>
    </row>
    <row r="48" s="1" customFormat="1" ht="15" customHeight="1">
      <c r="B48" s="275"/>
      <c r="C48" s="276"/>
      <c r="D48" s="276"/>
      <c r="E48" s="274" t="s">
        <v>626</v>
      </c>
      <c r="F48" s="274"/>
      <c r="G48" s="274"/>
      <c r="H48" s="274"/>
      <c r="I48" s="274"/>
      <c r="J48" s="274"/>
      <c r="K48" s="272"/>
    </row>
    <row r="49" s="1" customFormat="1" ht="15" customHeight="1">
      <c r="B49" s="275"/>
      <c r="C49" s="276"/>
      <c r="D49" s="276"/>
      <c r="E49" s="274" t="s">
        <v>627</v>
      </c>
      <c r="F49" s="274"/>
      <c r="G49" s="274"/>
      <c r="H49" s="274"/>
      <c r="I49" s="274"/>
      <c r="J49" s="274"/>
      <c r="K49" s="272"/>
    </row>
    <row r="50" s="1" customFormat="1" ht="15" customHeight="1">
      <c r="B50" s="275"/>
      <c r="C50" s="276"/>
      <c r="D50" s="276"/>
      <c r="E50" s="274" t="s">
        <v>628</v>
      </c>
      <c r="F50" s="274"/>
      <c r="G50" s="274"/>
      <c r="H50" s="274"/>
      <c r="I50" s="274"/>
      <c r="J50" s="274"/>
      <c r="K50" s="272"/>
    </row>
    <row r="51" s="1" customFormat="1" ht="15" customHeight="1">
      <c r="B51" s="275"/>
      <c r="C51" s="276"/>
      <c r="D51" s="274" t="s">
        <v>629</v>
      </c>
      <c r="E51" s="274"/>
      <c r="F51" s="274"/>
      <c r="G51" s="274"/>
      <c r="H51" s="274"/>
      <c r="I51" s="274"/>
      <c r="J51" s="274"/>
      <c r="K51" s="272"/>
    </row>
    <row r="52" s="1" customFormat="1" ht="25.5" customHeight="1">
      <c r="B52" s="270"/>
      <c r="C52" s="271" t="s">
        <v>630</v>
      </c>
      <c r="D52" s="271"/>
      <c r="E52" s="271"/>
      <c r="F52" s="271"/>
      <c r="G52" s="271"/>
      <c r="H52" s="271"/>
      <c r="I52" s="271"/>
      <c r="J52" s="271"/>
      <c r="K52" s="272"/>
    </row>
    <row r="53" s="1" customFormat="1" ht="5.25" customHeight="1">
      <c r="B53" s="270"/>
      <c r="C53" s="273"/>
      <c r="D53" s="273"/>
      <c r="E53" s="273"/>
      <c r="F53" s="273"/>
      <c r="G53" s="273"/>
      <c r="H53" s="273"/>
      <c r="I53" s="273"/>
      <c r="J53" s="273"/>
      <c r="K53" s="272"/>
    </row>
    <row r="54" s="1" customFormat="1" ht="15" customHeight="1">
      <c r="B54" s="270"/>
      <c r="C54" s="274" t="s">
        <v>631</v>
      </c>
      <c r="D54" s="274"/>
      <c r="E54" s="274"/>
      <c r="F54" s="274"/>
      <c r="G54" s="274"/>
      <c r="H54" s="274"/>
      <c r="I54" s="274"/>
      <c r="J54" s="274"/>
      <c r="K54" s="272"/>
    </row>
    <row r="55" s="1" customFormat="1" ht="15" customHeight="1">
      <c r="B55" s="270"/>
      <c r="C55" s="274" t="s">
        <v>632</v>
      </c>
      <c r="D55" s="274"/>
      <c r="E55" s="274"/>
      <c r="F55" s="274"/>
      <c r="G55" s="274"/>
      <c r="H55" s="274"/>
      <c r="I55" s="274"/>
      <c r="J55" s="274"/>
      <c r="K55" s="272"/>
    </row>
    <row r="56" s="1" customFormat="1" ht="12.75" customHeight="1">
      <c r="B56" s="270"/>
      <c r="C56" s="274"/>
      <c r="D56" s="274"/>
      <c r="E56" s="274"/>
      <c r="F56" s="274"/>
      <c r="G56" s="274"/>
      <c r="H56" s="274"/>
      <c r="I56" s="274"/>
      <c r="J56" s="274"/>
      <c r="K56" s="272"/>
    </row>
    <row r="57" s="1" customFormat="1" ht="15" customHeight="1">
      <c r="B57" s="270"/>
      <c r="C57" s="274" t="s">
        <v>633</v>
      </c>
      <c r="D57" s="274"/>
      <c r="E57" s="274"/>
      <c r="F57" s="274"/>
      <c r="G57" s="274"/>
      <c r="H57" s="274"/>
      <c r="I57" s="274"/>
      <c r="J57" s="274"/>
      <c r="K57" s="272"/>
    </row>
    <row r="58" s="1" customFormat="1" ht="15" customHeight="1">
      <c r="B58" s="270"/>
      <c r="C58" s="276"/>
      <c r="D58" s="274" t="s">
        <v>634</v>
      </c>
      <c r="E58" s="274"/>
      <c r="F58" s="274"/>
      <c r="G58" s="274"/>
      <c r="H58" s="274"/>
      <c r="I58" s="274"/>
      <c r="J58" s="274"/>
      <c r="K58" s="272"/>
    </row>
    <row r="59" s="1" customFormat="1" ht="15" customHeight="1">
      <c r="B59" s="270"/>
      <c r="C59" s="276"/>
      <c r="D59" s="274" t="s">
        <v>635</v>
      </c>
      <c r="E59" s="274"/>
      <c r="F59" s="274"/>
      <c r="G59" s="274"/>
      <c r="H59" s="274"/>
      <c r="I59" s="274"/>
      <c r="J59" s="274"/>
      <c r="K59" s="272"/>
    </row>
    <row r="60" s="1" customFormat="1" ht="15" customHeight="1">
      <c r="B60" s="270"/>
      <c r="C60" s="276"/>
      <c r="D60" s="274" t="s">
        <v>636</v>
      </c>
      <c r="E60" s="274"/>
      <c r="F60" s="274"/>
      <c r="G60" s="274"/>
      <c r="H60" s="274"/>
      <c r="I60" s="274"/>
      <c r="J60" s="274"/>
      <c r="K60" s="272"/>
    </row>
    <row r="61" s="1" customFormat="1" ht="15" customHeight="1">
      <c r="B61" s="270"/>
      <c r="C61" s="276"/>
      <c r="D61" s="274" t="s">
        <v>637</v>
      </c>
      <c r="E61" s="274"/>
      <c r="F61" s="274"/>
      <c r="G61" s="274"/>
      <c r="H61" s="274"/>
      <c r="I61" s="274"/>
      <c r="J61" s="274"/>
      <c r="K61" s="272"/>
    </row>
    <row r="62" s="1" customFormat="1" ht="15" customHeight="1">
      <c r="B62" s="270"/>
      <c r="C62" s="276"/>
      <c r="D62" s="279" t="s">
        <v>638</v>
      </c>
      <c r="E62" s="279"/>
      <c r="F62" s="279"/>
      <c r="G62" s="279"/>
      <c r="H62" s="279"/>
      <c r="I62" s="279"/>
      <c r="J62" s="279"/>
      <c r="K62" s="272"/>
    </row>
    <row r="63" s="1" customFormat="1" ht="15" customHeight="1">
      <c r="B63" s="270"/>
      <c r="C63" s="276"/>
      <c r="D63" s="274" t="s">
        <v>639</v>
      </c>
      <c r="E63" s="274"/>
      <c r="F63" s="274"/>
      <c r="G63" s="274"/>
      <c r="H63" s="274"/>
      <c r="I63" s="274"/>
      <c r="J63" s="274"/>
      <c r="K63" s="272"/>
    </row>
    <row r="64" s="1" customFormat="1" ht="12.75" customHeight="1">
      <c r="B64" s="270"/>
      <c r="C64" s="276"/>
      <c r="D64" s="276"/>
      <c r="E64" s="280"/>
      <c r="F64" s="276"/>
      <c r="G64" s="276"/>
      <c r="H64" s="276"/>
      <c r="I64" s="276"/>
      <c r="J64" s="276"/>
      <c r="K64" s="272"/>
    </row>
    <row r="65" s="1" customFormat="1" ht="15" customHeight="1">
      <c r="B65" s="270"/>
      <c r="C65" s="276"/>
      <c r="D65" s="274" t="s">
        <v>640</v>
      </c>
      <c r="E65" s="274"/>
      <c r="F65" s="274"/>
      <c r="G65" s="274"/>
      <c r="H65" s="274"/>
      <c r="I65" s="274"/>
      <c r="J65" s="274"/>
      <c r="K65" s="272"/>
    </row>
    <row r="66" s="1" customFormat="1" ht="15" customHeight="1">
      <c r="B66" s="270"/>
      <c r="C66" s="276"/>
      <c r="D66" s="279" t="s">
        <v>641</v>
      </c>
      <c r="E66" s="279"/>
      <c r="F66" s="279"/>
      <c r="G66" s="279"/>
      <c r="H66" s="279"/>
      <c r="I66" s="279"/>
      <c r="J66" s="279"/>
      <c r="K66" s="272"/>
    </row>
    <row r="67" s="1" customFormat="1" ht="15" customHeight="1">
      <c r="B67" s="270"/>
      <c r="C67" s="276"/>
      <c r="D67" s="274" t="s">
        <v>642</v>
      </c>
      <c r="E67" s="274"/>
      <c r="F67" s="274"/>
      <c r="G67" s="274"/>
      <c r="H67" s="274"/>
      <c r="I67" s="274"/>
      <c r="J67" s="274"/>
      <c r="K67" s="272"/>
    </row>
    <row r="68" s="1" customFormat="1" ht="15" customHeight="1">
      <c r="B68" s="270"/>
      <c r="C68" s="276"/>
      <c r="D68" s="274" t="s">
        <v>643</v>
      </c>
      <c r="E68" s="274"/>
      <c r="F68" s="274"/>
      <c r="G68" s="274"/>
      <c r="H68" s="274"/>
      <c r="I68" s="274"/>
      <c r="J68" s="274"/>
      <c r="K68" s="272"/>
    </row>
    <row r="69" s="1" customFormat="1" ht="15" customHeight="1">
      <c r="B69" s="270"/>
      <c r="C69" s="276"/>
      <c r="D69" s="274" t="s">
        <v>644</v>
      </c>
      <c r="E69" s="274"/>
      <c r="F69" s="274"/>
      <c r="G69" s="274"/>
      <c r="H69" s="274"/>
      <c r="I69" s="274"/>
      <c r="J69" s="274"/>
      <c r="K69" s="272"/>
    </row>
    <row r="70" s="1" customFormat="1" ht="15" customHeight="1">
      <c r="B70" s="270"/>
      <c r="C70" s="276"/>
      <c r="D70" s="274" t="s">
        <v>645</v>
      </c>
      <c r="E70" s="274"/>
      <c r="F70" s="274"/>
      <c r="G70" s="274"/>
      <c r="H70" s="274"/>
      <c r="I70" s="274"/>
      <c r="J70" s="274"/>
      <c r="K70" s="272"/>
    </row>
    <row r="71" s="1" customFormat="1" ht="12.75" customHeight="1">
      <c r="B71" s="281"/>
      <c r="C71" s="282"/>
      <c r="D71" s="282"/>
      <c r="E71" s="282"/>
      <c r="F71" s="282"/>
      <c r="G71" s="282"/>
      <c r="H71" s="282"/>
      <c r="I71" s="282"/>
      <c r="J71" s="282"/>
      <c r="K71" s="283"/>
    </row>
    <row r="72" s="1" customFormat="1" ht="18.75" customHeight="1">
      <c r="B72" s="284"/>
      <c r="C72" s="284"/>
      <c r="D72" s="284"/>
      <c r="E72" s="284"/>
      <c r="F72" s="284"/>
      <c r="G72" s="284"/>
      <c r="H72" s="284"/>
      <c r="I72" s="284"/>
      <c r="J72" s="284"/>
      <c r="K72" s="285"/>
    </row>
    <row r="73" s="1" customFormat="1" ht="18.75" customHeight="1">
      <c r="B73" s="285"/>
      <c r="C73" s="285"/>
      <c r="D73" s="285"/>
      <c r="E73" s="285"/>
      <c r="F73" s="285"/>
      <c r="G73" s="285"/>
      <c r="H73" s="285"/>
      <c r="I73" s="285"/>
      <c r="J73" s="285"/>
      <c r="K73" s="285"/>
    </row>
    <row r="74" s="1" customFormat="1" ht="7.5" customHeight="1">
      <c r="B74" s="286"/>
      <c r="C74" s="287"/>
      <c r="D74" s="287"/>
      <c r="E74" s="287"/>
      <c r="F74" s="287"/>
      <c r="G74" s="287"/>
      <c r="H74" s="287"/>
      <c r="I74" s="287"/>
      <c r="J74" s="287"/>
      <c r="K74" s="288"/>
    </row>
    <row r="75" s="1" customFormat="1" ht="45" customHeight="1">
      <c r="B75" s="289"/>
      <c r="C75" s="290" t="s">
        <v>646</v>
      </c>
      <c r="D75" s="290"/>
      <c r="E75" s="290"/>
      <c r="F75" s="290"/>
      <c r="G75" s="290"/>
      <c r="H75" s="290"/>
      <c r="I75" s="290"/>
      <c r="J75" s="290"/>
      <c r="K75" s="291"/>
    </row>
    <row r="76" s="1" customFormat="1" ht="17.25" customHeight="1">
      <c r="B76" s="289"/>
      <c r="C76" s="292" t="s">
        <v>647</v>
      </c>
      <c r="D76" s="292"/>
      <c r="E76" s="292"/>
      <c r="F76" s="292" t="s">
        <v>648</v>
      </c>
      <c r="G76" s="293"/>
      <c r="H76" s="292" t="s">
        <v>54</v>
      </c>
      <c r="I76" s="292" t="s">
        <v>57</v>
      </c>
      <c r="J76" s="292" t="s">
        <v>649</v>
      </c>
      <c r="K76" s="291"/>
    </row>
    <row r="77" s="1" customFormat="1" ht="17.25" customHeight="1">
      <c r="B77" s="289"/>
      <c r="C77" s="294" t="s">
        <v>650</v>
      </c>
      <c r="D77" s="294"/>
      <c r="E77" s="294"/>
      <c r="F77" s="295" t="s">
        <v>651</v>
      </c>
      <c r="G77" s="296"/>
      <c r="H77" s="294"/>
      <c r="I77" s="294"/>
      <c r="J77" s="294" t="s">
        <v>652</v>
      </c>
      <c r="K77" s="291"/>
    </row>
    <row r="78" s="1" customFormat="1" ht="5.25" customHeight="1">
      <c r="B78" s="289"/>
      <c r="C78" s="297"/>
      <c r="D78" s="297"/>
      <c r="E78" s="297"/>
      <c r="F78" s="297"/>
      <c r="G78" s="298"/>
      <c r="H78" s="297"/>
      <c r="I78" s="297"/>
      <c r="J78" s="297"/>
      <c r="K78" s="291"/>
    </row>
    <row r="79" s="1" customFormat="1" ht="15" customHeight="1">
      <c r="B79" s="289"/>
      <c r="C79" s="277" t="s">
        <v>53</v>
      </c>
      <c r="D79" s="297"/>
      <c r="E79" s="297"/>
      <c r="F79" s="299" t="s">
        <v>653</v>
      </c>
      <c r="G79" s="298"/>
      <c r="H79" s="277" t="s">
        <v>654</v>
      </c>
      <c r="I79" s="277" t="s">
        <v>655</v>
      </c>
      <c r="J79" s="277">
        <v>20</v>
      </c>
      <c r="K79" s="291"/>
    </row>
    <row r="80" s="1" customFormat="1" ht="15" customHeight="1">
      <c r="B80" s="289"/>
      <c r="C80" s="277" t="s">
        <v>656</v>
      </c>
      <c r="D80" s="277"/>
      <c r="E80" s="277"/>
      <c r="F80" s="299" t="s">
        <v>653</v>
      </c>
      <c r="G80" s="298"/>
      <c r="H80" s="277" t="s">
        <v>657</v>
      </c>
      <c r="I80" s="277" t="s">
        <v>655</v>
      </c>
      <c r="J80" s="277">
        <v>120</v>
      </c>
      <c r="K80" s="291"/>
    </row>
    <row r="81" s="1" customFormat="1" ht="15" customHeight="1">
      <c r="B81" s="300"/>
      <c r="C81" s="277" t="s">
        <v>658</v>
      </c>
      <c r="D81" s="277"/>
      <c r="E81" s="277"/>
      <c r="F81" s="299" t="s">
        <v>659</v>
      </c>
      <c r="G81" s="298"/>
      <c r="H81" s="277" t="s">
        <v>660</v>
      </c>
      <c r="I81" s="277" t="s">
        <v>655</v>
      </c>
      <c r="J81" s="277">
        <v>50</v>
      </c>
      <c r="K81" s="291"/>
    </row>
    <row r="82" s="1" customFormat="1" ht="15" customHeight="1">
      <c r="B82" s="300"/>
      <c r="C82" s="277" t="s">
        <v>661</v>
      </c>
      <c r="D82" s="277"/>
      <c r="E82" s="277"/>
      <c r="F82" s="299" t="s">
        <v>653</v>
      </c>
      <c r="G82" s="298"/>
      <c r="H82" s="277" t="s">
        <v>662</v>
      </c>
      <c r="I82" s="277" t="s">
        <v>663</v>
      </c>
      <c r="J82" s="277"/>
      <c r="K82" s="291"/>
    </row>
    <row r="83" s="1" customFormat="1" ht="15" customHeight="1">
      <c r="B83" s="300"/>
      <c r="C83" s="301" t="s">
        <v>664</v>
      </c>
      <c r="D83" s="301"/>
      <c r="E83" s="301"/>
      <c r="F83" s="302" t="s">
        <v>659</v>
      </c>
      <c r="G83" s="301"/>
      <c r="H83" s="301" t="s">
        <v>665</v>
      </c>
      <c r="I83" s="301" t="s">
        <v>655</v>
      </c>
      <c r="J83" s="301">
        <v>15</v>
      </c>
      <c r="K83" s="291"/>
    </row>
    <row r="84" s="1" customFormat="1" ht="15" customHeight="1">
      <c r="B84" s="300"/>
      <c r="C84" s="301" t="s">
        <v>666</v>
      </c>
      <c r="D84" s="301"/>
      <c r="E84" s="301"/>
      <c r="F84" s="302" t="s">
        <v>659</v>
      </c>
      <c r="G84" s="301"/>
      <c r="H84" s="301" t="s">
        <v>667</v>
      </c>
      <c r="I84" s="301" t="s">
        <v>655</v>
      </c>
      <c r="J84" s="301">
        <v>15</v>
      </c>
      <c r="K84" s="291"/>
    </row>
    <row r="85" s="1" customFormat="1" ht="15" customHeight="1">
      <c r="B85" s="300"/>
      <c r="C85" s="301" t="s">
        <v>668</v>
      </c>
      <c r="D85" s="301"/>
      <c r="E85" s="301"/>
      <c r="F85" s="302" t="s">
        <v>659</v>
      </c>
      <c r="G85" s="301"/>
      <c r="H85" s="301" t="s">
        <v>669</v>
      </c>
      <c r="I85" s="301" t="s">
        <v>655</v>
      </c>
      <c r="J85" s="301">
        <v>20</v>
      </c>
      <c r="K85" s="291"/>
    </row>
    <row r="86" s="1" customFormat="1" ht="15" customHeight="1">
      <c r="B86" s="300"/>
      <c r="C86" s="301" t="s">
        <v>670</v>
      </c>
      <c r="D86" s="301"/>
      <c r="E86" s="301"/>
      <c r="F86" s="302" t="s">
        <v>659</v>
      </c>
      <c r="G86" s="301"/>
      <c r="H86" s="301" t="s">
        <v>671</v>
      </c>
      <c r="I86" s="301" t="s">
        <v>655</v>
      </c>
      <c r="J86" s="301">
        <v>20</v>
      </c>
      <c r="K86" s="291"/>
    </row>
    <row r="87" s="1" customFormat="1" ht="15" customHeight="1">
      <c r="B87" s="300"/>
      <c r="C87" s="277" t="s">
        <v>672</v>
      </c>
      <c r="D87" s="277"/>
      <c r="E87" s="277"/>
      <c r="F87" s="299" t="s">
        <v>659</v>
      </c>
      <c r="G87" s="298"/>
      <c r="H87" s="277" t="s">
        <v>673</v>
      </c>
      <c r="I87" s="277" t="s">
        <v>655</v>
      </c>
      <c r="J87" s="277">
        <v>50</v>
      </c>
      <c r="K87" s="291"/>
    </row>
    <row r="88" s="1" customFormat="1" ht="15" customHeight="1">
      <c r="B88" s="300"/>
      <c r="C88" s="277" t="s">
        <v>674</v>
      </c>
      <c r="D88" s="277"/>
      <c r="E88" s="277"/>
      <c r="F88" s="299" t="s">
        <v>659</v>
      </c>
      <c r="G88" s="298"/>
      <c r="H88" s="277" t="s">
        <v>675</v>
      </c>
      <c r="I88" s="277" t="s">
        <v>655</v>
      </c>
      <c r="J88" s="277">
        <v>20</v>
      </c>
      <c r="K88" s="291"/>
    </row>
    <row r="89" s="1" customFormat="1" ht="15" customHeight="1">
      <c r="B89" s="300"/>
      <c r="C89" s="277" t="s">
        <v>676</v>
      </c>
      <c r="D89" s="277"/>
      <c r="E89" s="277"/>
      <c r="F89" s="299" t="s">
        <v>659</v>
      </c>
      <c r="G89" s="298"/>
      <c r="H89" s="277" t="s">
        <v>677</v>
      </c>
      <c r="I89" s="277" t="s">
        <v>655</v>
      </c>
      <c r="J89" s="277">
        <v>20</v>
      </c>
      <c r="K89" s="291"/>
    </row>
    <row r="90" s="1" customFormat="1" ht="15" customHeight="1">
      <c r="B90" s="300"/>
      <c r="C90" s="277" t="s">
        <v>678</v>
      </c>
      <c r="D90" s="277"/>
      <c r="E90" s="277"/>
      <c r="F90" s="299" t="s">
        <v>659</v>
      </c>
      <c r="G90" s="298"/>
      <c r="H90" s="277" t="s">
        <v>679</v>
      </c>
      <c r="I90" s="277" t="s">
        <v>655</v>
      </c>
      <c r="J90" s="277">
        <v>50</v>
      </c>
      <c r="K90" s="291"/>
    </row>
    <row r="91" s="1" customFormat="1" ht="15" customHeight="1">
      <c r="B91" s="300"/>
      <c r="C91" s="277" t="s">
        <v>680</v>
      </c>
      <c r="D91" s="277"/>
      <c r="E91" s="277"/>
      <c r="F91" s="299" t="s">
        <v>659</v>
      </c>
      <c r="G91" s="298"/>
      <c r="H91" s="277" t="s">
        <v>680</v>
      </c>
      <c r="I91" s="277" t="s">
        <v>655</v>
      </c>
      <c r="J91" s="277">
        <v>50</v>
      </c>
      <c r="K91" s="291"/>
    </row>
    <row r="92" s="1" customFormat="1" ht="15" customHeight="1">
      <c r="B92" s="300"/>
      <c r="C92" s="277" t="s">
        <v>681</v>
      </c>
      <c r="D92" s="277"/>
      <c r="E92" s="277"/>
      <c r="F92" s="299" t="s">
        <v>659</v>
      </c>
      <c r="G92" s="298"/>
      <c r="H92" s="277" t="s">
        <v>682</v>
      </c>
      <c r="I92" s="277" t="s">
        <v>655</v>
      </c>
      <c r="J92" s="277">
        <v>255</v>
      </c>
      <c r="K92" s="291"/>
    </row>
    <row r="93" s="1" customFormat="1" ht="15" customHeight="1">
      <c r="B93" s="300"/>
      <c r="C93" s="277" t="s">
        <v>683</v>
      </c>
      <c r="D93" s="277"/>
      <c r="E93" s="277"/>
      <c r="F93" s="299" t="s">
        <v>653</v>
      </c>
      <c r="G93" s="298"/>
      <c r="H93" s="277" t="s">
        <v>684</v>
      </c>
      <c r="I93" s="277" t="s">
        <v>685</v>
      </c>
      <c r="J93" s="277"/>
      <c r="K93" s="291"/>
    </row>
    <row r="94" s="1" customFormat="1" ht="15" customHeight="1">
      <c r="B94" s="300"/>
      <c r="C94" s="277" t="s">
        <v>686</v>
      </c>
      <c r="D94" s="277"/>
      <c r="E94" s="277"/>
      <c r="F94" s="299" t="s">
        <v>653</v>
      </c>
      <c r="G94" s="298"/>
      <c r="H94" s="277" t="s">
        <v>687</v>
      </c>
      <c r="I94" s="277" t="s">
        <v>688</v>
      </c>
      <c r="J94" s="277"/>
      <c r="K94" s="291"/>
    </row>
    <row r="95" s="1" customFormat="1" ht="15" customHeight="1">
      <c r="B95" s="300"/>
      <c r="C95" s="277" t="s">
        <v>689</v>
      </c>
      <c r="D95" s="277"/>
      <c r="E95" s="277"/>
      <c r="F95" s="299" t="s">
        <v>653</v>
      </c>
      <c r="G95" s="298"/>
      <c r="H95" s="277" t="s">
        <v>689</v>
      </c>
      <c r="I95" s="277" t="s">
        <v>688</v>
      </c>
      <c r="J95" s="277"/>
      <c r="K95" s="291"/>
    </row>
    <row r="96" s="1" customFormat="1" ht="15" customHeight="1">
      <c r="B96" s="300"/>
      <c r="C96" s="277" t="s">
        <v>38</v>
      </c>
      <c r="D96" s="277"/>
      <c r="E96" s="277"/>
      <c r="F96" s="299" t="s">
        <v>653</v>
      </c>
      <c r="G96" s="298"/>
      <c r="H96" s="277" t="s">
        <v>690</v>
      </c>
      <c r="I96" s="277" t="s">
        <v>688</v>
      </c>
      <c r="J96" s="277"/>
      <c r="K96" s="291"/>
    </row>
    <row r="97" s="1" customFormat="1" ht="15" customHeight="1">
      <c r="B97" s="300"/>
      <c r="C97" s="277" t="s">
        <v>48</v>
      </c>
      <c r="D97" s="277"/>
      <c r="E97" s="277"/>
      <c r="F97" s="299" t="s">
        <v>653</v>
      </c>
      <c r="G97" s="298"/>
      <c r="H97" s="277" t="s">
        <v>691</v>
      </c>
      <c r="I97" s="277" t="s">
        <v>688</v>
      </c>
      <c r="J97" s="277"/>
      <c r="K97" s="291"/>
    </row>
    <row r="98" s="1" customFormat="1" ht="15" customHeight="1">
      <c r="B98" s="303"/>
      <c r="C98" s="304"/>
      <c r="D98" s="304"/>
      <c r="E98" s="304"/>
      <c r="F98" s="304"/>
      <c r="G98" s="304"/>
      <c r="H98" s="304"/>
      <c r="I98" s="304"/>
      <c r="J98" s="304"/>
      <c r="K98" s="305"/>
    </row>
    <row r="99" s="1" customFormat="1" ht="18.75" customHeight="1">
      <c r="B99" s="306"/>
      <c r="C99" s="307"/>
      <c r="D99" s="307"/>
      <c r="E99" s="307"/>
      <c r="F99" s="307"/>
      <c r="G99" s="307"/>
      <c r="H99" s="307"/>
      <c r="I99" s="307"/>
      <c r="J99" s="307"/>
      <c r="K99" s="306"/>
    </row>
    <row r="100" s="1" customFormat="1" ht="18.75" customHeight="1">
      <c r="B100" s="285"/>
      <c r="C100" s="285"/>
      <c r="D100" s="285"/>
      <c r="E100" s="285"/>
      <c r="F100" s="285"/>
      <c r="G100" s="285"/>
      <c r="H100" s="285"/>
      <c r="I100" s="285"/>
      <c r="J100" s="285"/>
      <c r="K100" s="285"/>
    </row>
    <row r="101" s="1" customFormat="1" ht="7.5" customHeight="1">
      <c r="B101" s="286"/>
      <c r="C101" s="287"/>
      <c r="D101" s="287"/>
      <c r="E101" s="287"/>
      <c r="F101" s="287"/>
      <c r="G101" s="287"/>
      <c r="H101" s="287"/>
      <c r="I101" s="287"/>
      <c r="J101" s="287"/>
      <c r="K101" s="288"/>
    </row>
    <row r="102" s="1" customFormat="1" ht="45" customHeight="1">
      <c r="B102" s="289"/>
      <c r="C102" s="290" t="s">
        <v>692</v>
      </c>
      <c r="D102" s="290"/>
      <c r="E102" s="290"/>
      <c r="F102" s="290"/>
      <c r="G102" s="290"/>
      <c r="H102" s="290"/>
      <c r="I102" s="290"/>
      <c r="J102" s="290"/>
      <c r="K102" s="291"/>
    </row>
    <row r="103" s="1" customFormat="1" ht="17.25" customHeight="1">
      <c r="B103" s="289"/>
      <c r="C103" s="292" t="s">
        <v>647</v>
      </c>
      <c r="D103" s="292"/>
      <c r="E103" s="292"/>
      <c r="F103" s="292" t="s">
        <v>648</v>
      </c>
      <c r="G103" s="293"/>
      <c r="H103" s="292" t="s">
        <v>54</v>
      </c>
      <c r="I103" s="292" t="s">
        <v>57</v>
      </c>
      <c r="J103" s="292" t="s">
        <v>649</v>
      </c>
      <c r="K103" s="291"/>
    </row>
    <row r="104" s="1" customFormat="1" ht="17.25" customHeight="1">
      <c r="B104" s="289"/>
      <c r="C104" s="294" t="s">
        <v>650</v>
      </c>
      <c r="D104" s="294"/>
      <c r="E104" s="294"/>
      <c r="F104" s="295" t="s">
        <v>651</v>
      </c>
      <c r="G104" s="296"/>
      <c r="H104" s="294"/>
      <c r="I104" s="294"/>
      <c r="J104" s="294" t="s">
        <v>652</v>
      </c>
      <c r="K104" s="291"/>
    </row>
    <row r="105" s="1" customFormat="1" ht="5.25" customHeight="1">
      <c r="B105" s="289"/>
      <c r="C105" s="292"/>
      <c r="D105" s="292"/>
      <c r="E105" s="292"/>
      <c r="F105" s="292"/>
      <c r="G105" s="308"/>
      <c r="H105" s="292"/>
      <c r="I105" s="292"/>
      <c r="J105" s="292"/>
      <c r="K105" s="291"/>
    </row>
    <row r="106" s="1" customFormat="1" ht="15" customHeight="1">
      <c r="B106" s="289"/>
      <c r="C106" s="277" t="s">
        <v>53</v>
      </c>
      <c r="D106" s="297"/>
      <c r="E106" s="297"/>
      <c r="F106" s="299" t="s">
        <v>653</v>
      </c>
      <c r="G106" s="308"/>
      <c r="H106" s="277" t="s">
        <v>693</v>
      </c>
      <c r="I106" s="277" t="s">
        <v>655</v>
      </c>
      <c r="J106" s="277">
        <v>20</v>
      </c>
      <c r="K106" s="291"/>
    </row>
    <row r="107" s="1" customFormat="1" ht="15" customHeight="1">
      <c r="B107" s="289"/>
      <c r="C107" s="277" t="s">
        <v>656</v>
      </c>
      <c r="D107" s="277"/>
      <c r="E107" s="277"/>
      <c r="F107" s="299" t="s">
        <v>653</v>
      </c>
      <c r="G107" s="277"/>
      <c r="H107" s="277" t="s">
        <v>693</v>
      </c>
      <c r="I107" s="277" t="s">
        <v>655</v>
      </c>
      <c r="J107" s="277">
        <v>120</v>
      </c>
      <c r="K107" s="291"/>
    </row>
    <row r="108" s="1" customFormat="1" ht="15" customHeight="1">
      <c r="B108" s="300"/>
      <c r="C108" s="277" t="s">
        <v>658</v>
      </c>
      <c r="D108" s="277"/>
      <c r="E108" s="277"/>
      <c r="F108" s="299" t="s">
        <v>659</v>
      </c>
      <c r="G108" s="277"/>
      <c r="H108" s="277" t="s">
        <v>693</v>
      </c>
      <c r="I108" s="277" t="s">
        <v>655</v>
      </c>
      <c r="J108" s="277">
        <v>50</v>
      </c>
      <c r="K108" s="291"/>
    </row>
    <row r="109" s="1" customFormat="1" ht="15" customHeight="1">
      <c r="B109" s="300"/>
      <c r="C109" s="277" t="s">
        <v>661</v>
      </c>
      <c r="D109" s="277"/>
      <c r="E109" s="277"/>
      <c r="F109" s="299" t="s">
        <v>653</v>
      </c>
      <c r="G109" s="277"/>
      <c r="H109" s="277" t="s">
        <v>693</v>
      </c>
      <c r="I109" s="277" t="s">
        <v>663</v>
      </c>
      <c r="J109" s="277"/>
      <c r="K109" s="291"/>
    </row>
    <row r="110" s="1" customFormat="1" ht="15" customHeight="1">
      <c r="B110" s="300"/>
      <c r="C110" s="277" t="s">
        <v>672</v>
      </c>
      <c r="D110" s="277"/>
      <c r="E110" s="277"/>
      <c r="F110" s="299" t="s">
        <v>659</v>
      </c>
      <c r="G110" s="277"/>
      <c r="H110" s="277" t="s">
        <v>693</v>
      </c>
      <c r="I110" s="277" t="s">
        <v>655</v>
      </c>
      <c r="J110" s="277">
        <v>50</v>
      </c>
      <c r="K110" s="291"/>
    </row>
    <row r="111" s="1" customFormat="1" ht="15" customHeight="1">
      <c r="B111" s="300"/>
      <c r="C111" s="277" t="s">
        <v>680</v>
      </c>
      <c r="D111" s="277"/>
      <c r="E111" s="277"/>
      <c r="F111" s="299" t="s">
        <v>659</v>
      </c>
      <c r="G111" s="277"/>
      <c r="H111" s="277" t="s">
        <v>693</v>
      </c>
      <c r="I111" s="277" t="s">
        <v>655</v>
      </c>
      <c r="J111" s="277">
        <v>50</v>
      </c>
      <c r="K111" s="291"/>
    </row>
    <row r="112" s="1" customFormat="1" ht="15" customHeight="1">
      <c r="B112" s="300"/>
      <c r="C112" s="277" t="s">
        <v>678</v>
      </c>
      <c r="D112" s="277"/>
      <c r="E112" s="277"/>
      <c r="F112" s="299" t="s">
        <v>659</v>
      </c>
      <c r="G112" s="277"/>
      <c r="H112" s="277" t="s">
        <v>693</v>
      </c>
      <c r="I112" s="277" t="s">
        <v>655</v>
      </c>
      <c r="J112" s="277">
        <v>50</v>
      </c>
      <c r="K112" s="291"/>
    </row>
    <row r="113" s="1" customFormat="1" ht="15" customHeight="1">
      <c r="B113" s="300"/>
      <c r="C113" s="277" t="s">
        <v>53</v>
      </c>
      <c r="D113" s="277"/>
      <c r="E113" s="277"/>
      <c r="F113" s="299" t="s">
        <v>653</v>
      </c>
      <c r="G113" s="277"/>
      <c r="H113" s="277" t="s">
        <v>694</v>
      </c>
      <c r="I113" s="277" t="s">
        <v>655</v>
      </c>
      <c r="J113" s="277">
        <v>20</v>
      </c>
      <c r="K113" s="291"/>
    </row>
    <row r="114" s="1" customFormat="1" ht="15" customHeight="1">
      <c r="B114" s="300"/>
      <c r="C114" s="277" t="s">
        <v>695</v>
      </c>
      <c r="D114" s="277"/>
      <c r="E114" s="277"/>
      <c r="F114" s="299" t="s">
        <v>653</v>
      </c>
      <c r="G114" s="277"/>
      <c r="H114" s="277" t="s">
        <v>696</v>
      </c>
      <c r="I114" s="277" t="s">
        <v>655</v>
      </c>
      <c r="J114" s="277">
        <v>120</v>
      </c>
      <c r="K114" s="291"/>
    </row>
    <row r="115" s="1" customFormat="1" ht="15" customHeight="1">
      <c r="B115" s="300"/>
      <c r="C115" s="277" t="s">
        <v>38</v>
      </c>
      <c r="D115" s="277"/>
      <c r="E115" s="277"/>
      <c r="F115" s="299" t="s">
        <v>653</v>
      </c>
      <c r="G115" s="277"/>
      <c r="H115" s="277" t="s">
        <v>697</v>
      </c>
      <c r="I115" s="277" t="s">
        <v>688</v>
      </c>
      <c r="J115" s="277"/>
      <c r="K115" s="291"/>
    </row>
    <row r="116" s="1" customFormat="1" ht="15" customHeight="1">
      <c r="B116" s="300"/>
      <c r="C116" s="277" t="s">
        <v>48</v>
      </c>
      <c r="D116" s="277"/>
      <c r="E116" s="277"/>
      <c r="F116" s="299" t="s">
        <v>653</v>
      </c>
      <c r="G116" s="277"/>
      <c r="H116" s="277" t="s">
        <v>698</v>
      </c>
      <c r="I116" s="277" t="s">
        <v>688</v>
      </c>
      <c r="J116" s="277"/>
      <c r="K116" s="291"/>
    </row>
    <row r="117" s="1" customFormat="1" ht="15" customHeight="1">
      <c r="B117" s="300"/>
      <c r="C117" s="277" t="s">
        <v>57</v>
      </c>
      <c r="D117" s="277"/>
      <c r="E117" s="277"/>
      <c r="F117" s="299" t="s">
        <v>653</v>
      </c>
      <c r="G117" s="277"/>
      <c r="H117" s="277" t="s">
        <v>699</v>
      </c>
      <c r="I117" s="277" t="s">
        <v>700</v>
      </c>
      <c r="J117" s="277"/>
      <c r="K117" s="291"/>
    </row>
    <row r="118" s="1" customFormat="1" ht="15" customHeight="1">
      <c r="B118" s="303"/>
      <c r="C118" s="309"/>
      <c r="D118" s="309"/>
      <c r="E118" s="309"/>
      <c r="F118" s="309"/>
      <c r="G118" s="309"/>
      <c r="H118" s="309"/>
      <c r="I118" s="309"/>
      <c r="J118" s="309"/>
      <c r="K118" s="305"/>
    </row>
    <row r="119" s="1" customFormat="1" ht="18.75" customHeight="1">
      <c r="B119" s="310"/>
      <c r="C119" s="274"/>
      <c r="D119" s="274"/>
      <c r="E119" s="274"/>
      <c r="F119" s="311"/>
      <c r="G119" s="274"/>
      <c r="H119" s="274"/>
      <c r="I119" s="274"/>
      <c r="J119" s="274"/>
      <c r="K119" s="310"/>
    </row>
    <row r="120" s="1" customFormat="1" ht="18.75" customHeight="1">
      <c r="B120" s="285"/>
      <c r="C120" s="285"/>
      <c r="D120" s="285"/>
      <c r="E120" s="285"/>
      <c r="F120" s="285"/>
      <c r="G120" s="285"/>
      <c r="H120" s="285"/>
      <c r="I120" s="285"/>
      <c r="J120" s="285"/>
      <c r="K120" s="285"/>
    </row>
    <row r="121" s="1" customFormat="1" ht="7.5" customHeight="1">
      <c r="B121" s="312"/>
      <c r="C121" s="313"/>
      <c r="D121" s="313"/>
      <c r="E121" s="313"/>
      <c r="F121" s="313"/>
      <c r="G121" s="313"/>
      <c r="H121" s="313"/>
      <c r="I121" s="313"/>
      <c r="J121" s="313"/>
      <c r="K121" s="314"/>
    </row>
    <row r="122" s="1" customFormat="1" ht="45" customHeight="1">
      <c r="B122" s="315"/>
      <c r="C122" s="268" t="s">
        <v>701</v>
      </c>
      <c r="D122" s="268"/>
      <c r="E122" s="268"/>
      <c r="F122" s="268"/>
      <c r="G122" s="268"/>
      <c r="H122" s="268"/>
      <c r="I122" s="268"/>
      <c r="J122" s="268"/>
      <c r="K122" s="316"/>
    </row>
    <row r="123" s="1" customFormat="1" ht="17.25" customHeight="1">
      <c r="B123" s="317"/>
      <c r="C123" s="292" t="s">
        <v>647</v>
      </c>
      <c r="D123" s="292"/>
      <c r="E123" s="292"/>
      <c r="F123" s="292" t="s">
        <v>648</v>
      </c>
      <c r="G123" s="293"/>
      <c r="H123" s="292" t="s">
        <v>54</v>
      </c>
      <c r="I123" s="292" t="s">
        <v>57</v>
      </c>
      <c r="J123" s="292" t="s">
        <v>649</v>
      </c>
      <c r="K123" s="318"/>
    </row>
    <row r="124" s="1" customFormat="1" ht="17.25" customHeight="1">
      <c r="B124" s="317"/>
      <c r="C124" s="294" t="s">
        <v>650</v>
      </c>
      <c r="D124" s="294"/>
      <c r="E124" s="294"/>
      <c r="F124" s="295" t="s">
        <v>651</v>
      </c>
      <c r="G124" s="296"/>
      <c r="H124" s="294"/>
      <c r="I124" s="294"/>
      <c r="J124" s="294" t="s">
        <v>652</v>
      </c>
      <c r="K124" s="318"/>
    </row>
    <row r="125" s="1" customFormat="1" ht="5.25" customHeight="1">
      <c r="B125" s="319"/>
      <c r="C125" s="297"/>
      <c r="D125" s="297"/>
      <c r="E125" s="297"/>
      <c r="F125" s="297"/>
      <c r="G125" s="277"/>
      <c r="H125" s="297"/>
      <c r="I125" s="297"/>
      <c r="J125" s="297"/>
      <c r="K125" s="320"/>
    </row>
    <row r="126" s="1" customFormat="1" ht="15" customHeight="1">
      <c r="B126" s="319"/>
      <c r="C126" s="277" t="s">
        <v>656</v>
      </c>
      <c r="D126" s="297"/>
      <c r="E126" s="297"/>
      <c r="F126" s="299" t="s">
        <v>653</v>
      </c>
      <c r="G126" s="277"/>
      <c r="H126" s="277" t="s">
        <v>693</v>
      </c>
      <c r="I126" s="277" t="s">
        <v>655</v>
      </c>
      <c r="J126" s="277">
        <v>120</v>
      </c>
      <c r="K126" s="321"/>
    </row>
    <row r="127" s="1" customFormat="1" ht="15" customHeight="1">
      <c r="B127" s="319"/>
      <c r="C127" s="277" t="s">
        <v>702</v>
      </c>
      <c r="D127" s="277"/>
      <c r="E127" s="277"/>
      <c r="F127" s="299" t="s">
        <v>653</v>
      </c>
      <c r="G127" s="277"/>
      <c r="H127" s="277" t="s">
        <v>703</v>
      </c>
      <c r="I127" s="277" t="s">
        <v>655</v>
      </c>
      <c r="J127" s="277" t="s">
        <v>704</v>
      </c>
      <c r="K127" s="321"/>
    </row>
    <row r="128" s="1" customFormat="1" ht="15" customHeight="1">
      <c r="B128" s="319"/>
      <c r="C128" s="277" t="s">
        <v>83</v>
      </c>
      <c r="D128" s="277"/>
      <c r="E128" s="277"/>
      <c r="F128" s="299" t="s">
        <v>653</v>
      </c>
      <c r="G128" s="277"/>
      <c r="H128" s="277" t="s">
        <v>705</v>
      </c>
      <c r="I128" s="277" t="s">
        <v>655</v>
      </c>
      <c r="J128" s="277" t="s">
        <v>704</v>
      </c>
      <c r="K128" s="321"/>
    </row>
    <row r="129" s="1" customFormat="1" ht="15" customHeight="1">
      <c r="B129" s="319"/>
      <c r="C129" s="277" t="s">
        <v>664</v>
      </c>
      <c r="D129" s="277"/>
      <c r="E129" s="277"/>
      <c r="F129" s="299" t="s">
        <v>659</v>
      </c>
      <c r="G129" s="277"/>
      <c r="H129" s="277" t="s">
        <v>665</v>
      </c>
      <c r="I129" s="277" t="s">
        <v>655</v>
      </c>
      <c r="J129" s="277">
        <v>15</v>
      </c>
      <c r="K129" s="321"/>
    </row>
    <row r="130" s="1" customFormat="1" ht="15" customHeight="1">
      <c r="B130" s="319"/>
      <c r="C130" s="301" t="s">
        <v>666</v>
      </c>
      <c r="D130" s="301"/>
      <c r="E130" s="301"/>
      <c r="F130" s="302" t="s">
        <v>659</v>
      </c>
      <c r="G130" s="301"/>
      <c r="H130" s="301" t="s">
        <v>667</v>
      </c>
      <c r="I130" s="301" t="s">
        <v>655</v>
      </c>
      <c r="J130" s="301">
        <v>15</v>
      </c>
      <c r="K130" s="321"/>
    </row>
    <row r="131" s="1" customFormat="1" ht="15" customHeight="1">
      <c r="B131" s="319"/>
      <c r="C131" s="301" t="s">
        <v>668</v>
      </c>
      <c r="D131" s="301"/>
      <c r="E131" s="301"/>
      <c r="F131" s="302" t="s">
        <v>659</v>
      </c>
      <c r="G131" s="301"/>
      <c r="H131" s="301" t="s">
        <v>669</v>
      </c>
      <c r="I131" s="301" t="s">
        <v>655</v>
      </c>
      <c r="J131" s="301">
        <v>20</v>
      </c>
      <c r="K131" s="321"/>
    </row>
    <row r="132" s="1" customFormat="1" ht="15" customHeight="1">
      <c r="B132" s="319"/>
      <c r="C132" s="301" t="s">
        <v>670</v>
      </c>
      <c r="D132" s="301"/>
      <c r="E132" s="301"/>
      <c r="F132" s="302" t="s">
        <v>659</v>
      </c>
      <c r="G132" s="301"/>
      <c r="H132" s="301" t="s">
        <v>671</v>
      </c>
      <c r="I132" s="301" t="s">
        <v>655</v>
      </c>
      <c r="J132" s="301">
        <v>20</v>
      </c>
      <c r="K132" s="321"/>
    </row>
    <row r="133" s="1" customFormat="1" ht="15" customHeight="1">
      <c r="B133" s="319"/>
      <c r="C133" s="277" t="s">
        <v>658</v>
      </c>
      <c r="D133" s="277"/>
      <c r="E133" s="277"/>
      <c r="F133" s="299" t="s">
        <v>659</v>
      </c>
      <c r="G133" s="277"/>
      <c r="H133" s="277" t="s">
        <v>693</v>
      </c>
      <c r="I133" s="277" t="s">
        <v>655</v>
      </c>
      <c r="J133" s="277">
        <v>50</v>
      </c>
      <c r="K133" s="321"/>
    </row>
    <row r="134" s="1" customFormat="1" ht="15" customHeight="1">
      <c r="B134" s="319"/>
      <c r="C134" s="277" t="s">
        <v>672</v>
      </c>
      <c r="D134" s="277"/>
      <c r="E134" s="277"/>
      <c r="F134" s="299" t="s">
        <v>659</v>
      </c>
      <c r="G134" s="277"/>
      <c r="H134" s="277" t="s">
        <v>693</v>
      </c>
      <c r="I134" s="277" t="s">
        <v>655</v>
      </c>
      <c r="J134" s="277">
        <v>50</v>
      </c>
      <c r="K134" s="321"/>
    </row>
    <row r="135" s="1" customFormat="1" ht="15" customHeight="1">
      <c r="B135" s="319"/>
      <c r="C135" s="277" t="s">
        <v>678</v>
      </c>
      <c r="D135" s="277"/>
      <c r="E135" s="277"/>
      <c r="F135" s="299" t="s">
        <v>659</v>
      </c>
      <c r="G135" s="277"/>
      <c r="H135" s="277" t="s">
        <v>693</v>
      </c>
      <c r="I135" s="277" t="s">
        <v>655</v>
      </c>
      <c r="J135" s="277">
        <v>50</v>
      </c>
      <c r="K135" s="321"/>
    </row>
    <row r="136" s="1" customFormat="1" ht="15" customHeight="1">
      <c r="B136" s="319"/>
      <c r="C136" s="277" t="s">
        <v>680</v>
      </c>
      <c r="D136" s="277"/>
      <c r="E136" s="277"/>
      <c r="F136" s="299" t="s">
        <v>659</v>
      </c>
      <c r="G136" s="277"/>
      <c r="H136" s="277" t="s">
        <v>693</v>
      </c>
      <c r="I136" s="277" t="s">
        <v>655</v>
      </c>
      <c r="J136" s="277">
        <v>50</v>
      </c>
      <c r="K136" s="321"/>
    </row>
    <row r="137" s="1" customFormat="1" ht="15" customHeight="1">
      <c r="B137" s="319"/>
      <c r="C137" s="277" t="s">
        <v>681</v>
      </c>
      <c r="D137" s="277"/>
      <c r="E137" s="277"/>
      <c r="F137" s="299" t="s">
        <v>659</v>
      </c>
      <c r="G137" s="277"/>
      <c r="H137" s="277" t="s">
        <v>706</v>
      </c>
      <c r="I137" s="277" t="s">
        <v>655</v>
      </c>
      <c r="J137" s="277">
        <v>255</v>
      </c>
      <c r="K137" s="321"/>
    </row>
    <row r="138" s="1" customFormat="1" ht="15" customHeight="1">
      <c r="B138" s="319"/>
      <c r="C138" s="277" t="s">
        <v>683</v>
      </c>
      <c r="D138" s="277"/>
      <c r="E138" s="277"/>
      <c r="F138" s="299" t="s">
        <v>653</v>
      </c>
      <c r="G138" s="277"/>
      <c r="H138" s="277" t="s">
        <v>707</v>
      </c>
      <c r="I138" s="277" t="s">
        <v>685</v>
      </c>
      <c r="J138" s="277"/>
      <c r="K138" s="321"/>
    </row>
    <row r="139" s="1" customFormat="1" ht="15" customHeight="1">
      <c r="B139" s="319"/>
      <c r="C139" s="277" t="s">
        <v>686</v>
      </c>
      <c r="D139" s="277"/>
      <c r="E139" s="277"/>
      <c r="F139" s="299" t="s">
        <v>653</v>
      </c>
      <c r="G139" s="277"/>
      <c r="H139" s="277" t="s">
        <v>708</v>
      </c>
      <c r="I139" s="277" t="s">
        <v>688</v>
      </c>
      <c r="J139" s="277"/>
      <c r="K139" s="321"/>
    </row>
    <row r="140" s="1" customFormat="1" ht="15" customHeight="1">
      <c r="B140" s="319"/>
      <c r="C140" s="277" t="s">
        <v>689</v>
      </c>
      <c r="D140" s="277"/>
      <c r="E140" s="277"/>
      <c r="F140" s="299" t="s">
        <v>653</v>
      </c>
      <c r="G140" s="277"/>
      <c r="H140" s="277" t="s">
        <v>689</v>
      </c>
      <c r="I140" s="277" t="s">
        <v>688</v>
      </c>
      <c r="J140" s="277"/>
      <c r="K140" s="321"/>
    </row>
    <row r="141" s="1" customFormat="1" ht="15" customHeight="1">
      <c r="B141" s="319"/>
      <c r="C141" s="277" t="s">
        <v>38</v>
      </c>
      <c r="D141" s="277"/>
      <c r="E141" s="277"/>
      <c r="F141" s="299" t="s">
        <v>653</v>
      </c>
      <c r="G141" s="277"/>
      <c r="H141" s="277" t="s">
        <v>709</v>
      </c>
      <c r="I141" s="277" t="s">
        <v>688</v>
      </c>
      <c r="J141" s="277"/>
      <c r="K141" s="321"/>
    </row>
    <row r="142" s="1" customFormat="1" ht="15" customHeight="1">
      <c r="B142" s="319"/>
      <c r="C142" s="277" t="s">
        <v>710</v>
      </c>
      <c r="D142" s="277"/>
      <c r="E142" s="277"/>
      <c r="F142" s="299" t="s">
        <v>653</v>
      </c>
      <c r="G142" s="277"/>
      <c r="H142" s="277" t="s">
        <v>711</v>
      </c>
      <c r="I142" s="277" t="s">
        <v>688</v>
      </c>
      <c r="J142" s="277"/>
      <c r="K142" s="321"/>
    </row>
    <row r="143" s="1" customFormat="1" ht="15" customHeight="1">
      <c r="B143" s="322"/>
      <c r="C143" s="323"/>
      <c r="D143" s="323"/>
      <c r="E143" s="323"/>
      <c r="F143" s="323"/>
      <c r="G143" s="323"/>
      <c r="H143" s="323"/>
      <c r="I143" s="323"/>
      <c r="J143" s="323"/>
      <c r="K143" s="324"/>
    </row>
    <row r="144" s="1" customFormat="1" ht="18.75" customHeight="1">
      <c r="B144" s="274"/>
      <c r="C144" s="274"/>
      <c r="D144" s="274"/>
      <c r="E144" s="274"/>
      <c r="F144" s="311"/>
      <c r="G144" s="274"/>
      <c r="H144" s="274"/>
      <c r="I144" s="274"/>
      <c r="J144" s="274"/>
      <c r="K144" s="274"/>
    </row>
    <row r="145" s="1" customFormat="1" ht="18.75" customHeight="1">
      <c r="B145" s="285"/>
      <c r="C145" s="285"/>
      <c r="D145" s="285"/>
      <c r="E145" s="285"/>
      <c r="F145" s="285"/>
      <c r="G145" s="285"/>
      <c r="H145" s="285"/>
      <c r="I145" s="285"/>
      <c r="J145" s="285"/>
      <c r="K145" s="285"/>
    </row>
    <row r="146" s="1" customFormat="1" ht="7.5" customHeight="1">
      <c r="B146" s="286"/>
      <c r="C146" s="287"/>
      <c r="D146" s="287"/>
      <c r="E146" s="287"/>
      <c r="F146" s="287"/>
      <c r="G146" s="287"/>
      <c r="H146" s="287"/>
      <c r="I146" s="287"/>
      <c r="J146" s="287"/>
      <c r="K146" s="288"/>
    </row>
    <row r="147" s="1" customFormat="1" ht="45" customHeight="1">
      <c r="B147" s="289"/>
      <c r="C147" s="290" t="s">
        <v>712</v>
      </c>
      <c r="D147" s="290"/>
      <c r="E147" s="290"/>
      <c r="F147" s="290"/>
      <c r="G147" s="290"/>
      <c r="H147" s="290"/>
      <c r="I147" s="290"/>
      <c r="J147" s="290"/>
      <c r="K147" s="291"/>
    </row>
    <row r="148" s="1" customFormat="1" ht="17.25" customHeight="1">
      <c r="B148" s="289"/>
      <c r="C148" s="292" t="s">
        <v>647</v>
      </c>
      <c r="D148" s="292"/>
      <c r="E148" s="292"/>
      <c r="F148" s="292" t="s">
        <v>648</v>
      </c>
      <c r="G148" s="293"/>
      <c r="H148" s="292" t="s">
        <v>54</v>
      </c>
      <c r="I148" s="292" t="s">
        <v>57</v>
      </c>
      <c r="J148" s="292" t="s">
        <v>649</v>
      </c>
      <c r="K148" s="291"/>
    </row>
    <row r="149" s="1" customFormat="1" ht="17.25" customHeight="1">
      <c r="B149" s="289"/>
      <c r="C149" s="294" t="s">
        <v>650</v>
      </c>
      <c r="D149" s="294"/>
      <c r="E149" s="294"/>
      <c r="F149" s="295" t="s">
        <v>651</v>
      </c>
      <c r="G149" s="296"/>
      <c r="H149" s="294"/>
      <c r="I149" s="294"/>
      <c r="J149" s="294" t="s">
        <v>652</v>
      </c>
      <c r="K149" s="291"/>
    </row>
    <row r="150" s="1" customFormat="1" ht="5.25" customHeight="1">
      <c r="B150" s="300"/>
      <c r="C150" s="297"/>
      <c r="D150" s="297"/>
      <c r="E150" s="297"/>
      <c r="F150" s="297"/>
      <c r="G150" s="298"/>
      <c r="H150" s="297"/>
      <c r="I150" s="297"/>
      <c r="J150" s="297"/>
      <c r="K150" s="321"/>
    </row>
    <row r="151" s="1" customFormat="1" ht="15" customHeight="1">
      <c r="B151" s="300"/>
      <c r="C151" s="325" t="s">
        <v>656</v>
      </c>
      <c r="D151" s="277"/>
      <c r="E151" s="277"/>
      <c r="F151" s="326" t="s">
        <v>653</v>
      </c>
      <c r="G151" s="277"/>
      <c r="H151" s="325" t="s">
        <v>693</v>
      </c>
      <c r="I151" s="325" t="s">
        <v>655</v>
      </c>
      <c r="J151" s="325">
        <v>120</v>
      </c>
      <c r="K151" s="321"/>
    </row>
    <row r="152" s="1" customFormat="1" ht="15" customHeight="1">
      <c r="B152" s="300"/>
      <c r="C152" s="325" t="s">
        <v>702</v>
      </c>
      <c r="D152" s="277"/>
      <c r="E152" s="277"/>
      <c r="F152" s="326" t="s">
        <v>653</v>
      </c>
      <c r="G152" s="277"/>
      <c r="H152" s="325" t="s">
        <v>713</v>
      </c>
      <c r="I152" s="325" t="s">
        <v>655</v>
      </c>
      <c r="J152" s="325" t="s">
        <v>704</v>
      </c>
      <c r="K152" s="321"/>
    </row>
    <row r="153" s="1" customFormat="1" ht="15" customHeight="1">
      <c r="B153" s="300"/>
      <c r="C153" s="325" t="s">
        <v>83</v>
      </c>
      <c r="D153" s="277"/>
      <c r="E153" s="277"/>
      <c r="F153" s="326" t="s">
        <v>653</v>
      </c>
      <c r="G153" s="277"/>
      <c r="H153" s="325" t="s">
        <v>714</v>
      </c>
      <c r="I153" s="325" t="s">
        <v>655</v>
      </c>
      <c r="J153" s="325" t="s">
        <v>704</v>
      </c>
      <c r="K153" s="321"/>
    </row>
    <row r="154" s="1" customFormat="1" ht="15" customHeight="1">
      <c r="B154" s="300"/>
      <c r="C154" s="325" t="s">
        <v>658</v>
      </c>
      <c r="D154" s="277"/>
      <c r="E154" s="277"/>
      <c r="F154" s="326" t="s">
        <v>659</v>
      </c>
      <c r="G154" s="277"/>
      <c r="H154" s="325" t="s">
        <v>693</v>
      </c>
      <c r="I154" s="325" t="s">
        <v>655</v>
      </c>
      <c r="J154" s="325">
        <v>50</v>
      </c>
      <c r="K154" s="321"/>
    </row>
    <row r="155" s="1" customFormat="1" ht="15" customHeight="1">
      <c r="B155" s="300"/>
      <c r="C155" s="325" t="s">
        <v>661</v>
      </c>
      <c r="D155" s="277"/>
      <c r="E155" s="277"/>
      <c r="F155" s="326" t="s">
        <v>653</v>
      </c>
      <c r="G155" s="277"/>
      <c r="H155" s="325" t="s">
        <v>693</v>
      </c>
      <c r="I155" s="325" t="s">
        <v>663</v>
      </c>
      <c r="J155" s="325"/>
      <c r="K155" s="321"/>
    </row>
    <row r="156" s="1" customFormat="1" ht="15" customHeight="1">
      <c r="B156" s="300"/>
      <c r="C156" s="325" t="s">
        <v>672</v>
      </c>
      <c r="D156" s="277"/>
      <c r="E156" s="277"/>
      <c r="F156" s="326" t="s">
        <v>659</v>
      </c>
      <c r="G156" s="277"/>
      <c r="H156" s="325" t="s">
        <v>693</v>
      </c>
      <c r="I156" s="325" t="s">
        <v>655</v>
      </c>
      <c r="J156" s="325">
        <v>50</v>
      </c>
      <c r="K156" s="321"/>
    </row>
    <row r="157" s="1" customFormat="1" ht="15" customHeight="1">
      <c r="B157" s="300"/>
      <c r="C157" s="325" t="s">
        <v>680</v>
      </c>
      <c r="D157" s="277"/>
      <c r="E157" s="277"/>
      <c r="F157" s="326" t="s">
        <v>659</v>
      </c>
      <c r="G157" s="277"/>
      <c r="H157" s="325" t="s">
        <v>693</v>
      </c>
      <c r="I157" s="325" t="s">
        <v>655</v>
      </c>
      <c r="J157" s="325">
        <v>50</v>
      </c>
      <c r="K157" s="321"/>
    </row>
    <row r="158" s="1" customFormat="1" ht="15" customHeight="1">
      <c r="B158" s="300"/>
      <c r="C158" s="325" t="s">
        <v>678</v>
      </c>
      <c r="D158" s="277"/>
      <c r="E158" s="277"/>
      <c r="F158" s="326" t="s">
        <v>659</v>
      </c>
      <c r="G158" s="277"/>
      <c r="H158" s="325" t="s">
        <v>693</v>
      </c>
      <c r="I158" s="325" t="s">
        <v>655</v>
      </c>
      <c r="J158" s="325">
        <v>50</v>
      </c>
      <c r="K158" s="321"/>
    </row>
    <row r="159" s="1" customFormat="1" ht="15" customHeight="1">
      <c r="B159" s="300"/>
      <c r="C159" s="325" t="s">
        <v>91</v>
      </c>
      <c r="D159" s="277"/>
      <c r="E159" s="277"/>
      <c r="F159" s="326" t="s">
        <v>653</v>
      </c>
      <c r="G159" s="277"/>
      <c r="H159" s="325" t="s">
        <v>715</v>
      </c>
      <c r="I159" s="325" t="s">
        <v>655</v>
      </c>
      <c r="J159" s="325" t="s">
        <v>716</v>
      </c>
      <c r="K159" s="321"/>
    </row>
    <row r="160" s="1" customFormat="1" ht="15" customHeight="1">
      <c r="B160" s="300"/>
      <c r="C160" s="325" t="s">
        <v>717</v>
      </c>
      <c r="D160" s="277"/>
      <c r="E160" s="277"/>
      <c r="F160" s="326" t="s">
        <v>653</v>
      </c>
      <c r="G160" s="277"/>
      <c r="H160" s="325" t="s">
        <v>718</v>
      </c>
      <c r="I160" s="325" t="s">
        <v>688</v>
      </c>
      <c r="J160" s="325"/>
      <c r="K160" s="321"/>
    </row>
    <row r="161" s="1" customFormat="1" ht="15" customHeight="1">
      <c r="B161" s="327"/>
      <c r="C161" s="309"/>
      <c r="D161" s="309"/>
      <c r="E161" s="309"/>
      <c r="F161" s="309"/>
      <c r="G161" s="309"/>
      <c r="H161" s="309"/>
      <c r="I161" s="309"/>
      <c r="J161" s="309"/>
      <c r="K161" s="328"/>
    </row>
    <row r="162" s="1" customFormat="1" ht="18.75" customHeight="1">
      <c r="B162" s="274"/>
      <c r="C162" s="277"/>
      <c r="D162" s="277"/>
      <c r="E162" s="277"/>
      <c r="F162" s="299"/>
      <c r="G162" s="277"/>
      <c r="H162" s="277"/>
      <c r="I162" s="277"/>
      <c r="J162" s="277"/>
      <c r="K162" s="274"/>
    </row>
    <row r="163" s="1" customFormat="1" ht="18.75" customHeight="1">
      <c r="B163" s="285"/>
      <c r="C163" s="285"/>
      <c r="D163" s="285"/>
      <c r="E163" s="285"/>
      <c r="F163" s="285"/>
      <c r="G163" s="285"/>
      <c r="H163" s="285"/>
      <c r="I163" s="285"/>
      <c r="J163" s="285"/>
      <c r="K163" s="285"/>
    </row>
    <row r="164" s="1" customFormat="1" ht="7.5" customHeight="1">
      <c r="B164" s="264"/>
      <c r="C164" s="265"/>
      <c r="D164" s="265"/>
      <c r="E164" s="265"/>
      <c r="F164" s="265"/>
      <c r="G164" s="265"/>
      <c r="H164" s="265"/>
      <c r="I164" s="265"/>
      <c r="J164" s="265"/>
      <c r="K164" s="266"/>
    </row>
    <row r="165" s="1" customFormat="1" ht="45" customHeight="1">
      <c r="B165" s="267"/>
      <c r="C165" s="268" t="s">
        <v>719</v>
      </c>
      <c r="D165" s="268"/>
      <c r="E165" s="268"/>
      <c r="F165" s="268"/>
      <c r="G165" s="268"/>
      <c r="H165" s="268"/>
      <c r="I165" s="268"/>
      <c r="J165" s="268"/>
      <c r="K165" s="269"/>
    </row>
    <row r="166" s="1" customFormat="1" ht="17.25" customHeight="1">
      <c r="B166" s="267"/>
      <c r="C166" s="292" t="s">
        <v>647</v>
      </c>
      <c r="D166" s="292"/>
      <c r="E166" s="292"/>
      <c r="F166" s="292" t="s">
        <v>648</v>
      </c>
      <c r="G166" s="329"/>
      <c r="H166" s="330" t="s">
        <v>54</v>
      </c>
      <c r="I166" s="330" t="s">
        <v>57</v>
      </c>
      <c r="J166" s="292" t="s">
        <v>649</v>
      </c>
      <c r="K166" s="269"/>
    </row>
    <row r="167" s="1" customFormat="1" ht="17.25" customHeight="1">
      <c r="B167" s="270"/>
      <c r="C167" s="294" t="s">
        <v>650</v>
      </c>
      <c r="D167" s="294"/>
      <c r="E167" s="294"/>
      <c r="F167" s="295" t="s">
        <v>651</v>
      </c>
      <c r="G167" s="331"/>
      <c r="H167" s="332"/>
      <c r="I167" s="332"/>
      <c r="J167" s="294" t="s">
        <v>652</v>
      </c>
      <c r="K167" s="272"/>
    </row>
    <row r="168" s="1" customFormat="1" ht="5.25" customHeight="1">
      <c r="B168" s="300"/>
      <c r="C168" s="297"/>
      <c r="D168" s="297"/>
      <c r="E168" s="297"/>
      <c r="F168" s="297"/>
      <c r="G168" s="298"/>
      <c r="H168" s="297"/>
      <c r="I168" s="297"/>
      <c r="J168" s="297"/>
      <c r="K168" s="321"/>
    </row>
    <row r="169" s="1" customFormat="1" ht="15" customHeight="1">
      <c r="B169" s="300"/>
      <c r="C169" s="277" t="s">
        <v>656</v>
      </c>
      <c r="D169" s="277"/>
      <c r="E169" s="277"/>
      <c r="F169" s="299" t="s">
        <v>653</v>
      </c>
      <c r="G169" s="277"/>
      <c r="H169" s="277" t="s">
        <v>693</v>
      </c>
      <c r="I169" s="277" t="s">
        <v>655</v>
      </c>
      <c r="J169" s="277">
        <v>120</v>
      </c>
      <c r="K169" s="321"/>
    </row>
    <row r="170" s="1" customFormat="1" ht="15" customHeight="1">
      <c r="B170" s="300"/>
      <c r="C170" s="277" t="s">
        <v>702</v>
      </c>
      <c r="D170" s="277"/>
      <c r="E170" s="277"/>
      <c r="F170" s="299" t="s">
        <v>653</v>
      </c>
      <c r="G170" s="277"/>
      <c r="H170" s="277" t="s">
        <v>703</v>
      </c>
      <c r="I170" s="277" t="s">
        <v>655</v>
      </c>
      <c r="J170" s="277" t="s">
        <v>704</v>
      </c>
      <c r="K170" s="321"/>
    </row>
    <row r="171" s="1" customFormat="1" ht="15" customHeight="1">
      <c r="B171" s="300"/>
      <c r="C171" s="277" t="s">
        <v>83</v>
      </c>
      <c r="D171" s="277"/>
      <c r="E171" s="277"/>
      <c r="F171" s="299" t="s">
        <v>653</v>
      </c>
      <c r="G171" s="277"/>
      <c r="H171" s="277" t="s">
        <v>720</v>
      </c>
      <c r="I171" s="277" t="s">
        <v>655</v>
      </c>
      <c r="J171" s="277" t="s">
        <v>704</v>
      </c>
      <c r="K171" s="321"/>
    </row>
    <row r="172" s="1" customFormat="1" ht="15" customHeight="1">
      <c r="B172" s="300"/>
      <c r="C172" s="277" t="s">
        <v>658</v>
      </c>
      <c r="D172" s="277"/>
      <c r="E172" s="277"/>
      <c r="F172" s="299" t="s">
        <v>659</v>
      </c>
      <c r="G172" s="277"/>
      <c r="H172" s="277" t="s">
        <v>720</v>
      </c>
      <c r="I172" s="277" t="s">
        <v>655</v>
      </c>
      <c r="J172" s="277">
        <v>50</v>
      </c>
      <c r="K172" s="321"/>
    </row>
    <row r="173" s="1" customFormat="1" ht="15" customHeight="1">
      <c r="B173" s="300"/>
      <c r="C173" s="277" t="s">
        <v>661</v>
      </c>
      <c r="D173" s="277"/>
      <c r="E173" s="277"/>
      <c r="F173" s="299" t="s">
        <v>653</v>
      </c>
      <c r="G173" s="277"/>
      <c r="H173" s="277" t="s">
        <v>720</v>
      </c>
      <c r="I173" s="277" t="s">
        <v>663</v>
      </c>
      <c r="J173" s="277"/>
      <c r="K173" s="321"/>
    </row>
    <row r="174" s="1" customFormat="1" ht="15" customHeight="1">
      <c r="B174" s="300"/>
      <c r="C174" s="277" t="s">
        <v>672</v>
      </c>
      <c r="D174" s="277"/>
      <c r="E174" s="277"/>
      <c r="F174" s="299" t="s">
        <v>659</v>
      </c>
      <c r="G174" s="277"/>
      <c r="H174" s="277" t="s">
        <v>720</v>
      </c>
      <c r="I174" s="277" t="s">
        <v>655</v>
      </c>
      <c r="J174" s="277">
        <v>50</v>
      </c>
      <c r="K174" s="321"/>
    </row>
    <row r="175" s="1" customFormat="1" ht="15" customHeight="1">
      <c r="B175" s="300"/>
      <c r="C175" s="277" t="s">
        <v>680</v>
      </c>
      <c r="D175" s="277"/>
      <c r="E175" s="277"/>
      <c r="F175" s="299" t="s">
        <v>659</v>
      </c>
      <c r="G175" s="277"/>
      <c r="H175" s="277" t="s">
        <v>720</v>
      </c>
      <c r="I175" s="277" t="s">
        <v>655</v>
      </c>
      <c r="J175" s="277">
        <v>50</v>
      </c>
      <c r="K175" s="321"/>
    </row>
    <row r="176" s="1" customFormat="1" ht="15" customHeight="1">
      <c r="B176" s="300"/>
      <c r="C176" s="277" t="s">
        <v>678</v>
      </c>
      <c r="D176" s="277"/>
      <c r="E176" s="277"/>
      <c r="F176" s="299" t="s">
        <v>659</v>
      </c>
      <c r="G176" s="277"/>
      <c r="H176" s="277" t="s">
        <v>720</v>
      </c>
      <c r="I176" s="277" t="s">
        <v>655</v>
      </c>
      <c r="J176" s="277">
        <v>50</v>
      </c>
      <c r="K176" s="321"/>
    </row>
    <row r="177" s="1" customFormat="1" ht="15" customHeight="1">
      <c r="B177" s="300"/>
      <c r="C177" s="277" t="s">
        <v>106</v>
      </c>
      <c r="D177" s="277"/>
      <c r="E177" s="277"/>
      <c r="F177" s="299" t="s">
        <v>653</v>
      </c>
      <c r="G177" s="277"/>
      <c r="H177" s="277" t="s">
        <v>721</v>
      </c>
      <c r="I177" s="277" t="s">
        <v>722</v>
      </c>
      <c r="J177" s="277"/>
      <c r="K177" s="321"/>
    </row>
    <row r="178" s="1" customFormat="1" ht="15" customHeight="1">
      <c r="B178" s="300"/>
      <c r="C178" s="277" t="s">
        <v>57</v>
      </c>
      <c r="D178" s="277"/>
      <c r="E178" s="277"/>
      <c r="F178" s="299" t="s">
        <v>653</v>
      </c>
      <c r="G178" s="277"/>
      <c r="H178" s="277" t="s">
        <v>723</v>
      </c>
      <c r="I178" s="277" t="s">
        <v>724</v>
      </c>
      <c r="J178" s="277">
        <v>1</v>
      </c>
      <c r="K178" s="321"/>
    </row>
    <row r="179" s="1" customFormat="1" ht="15" customHeight="1">
      <c r="B179" s="300"/>
      <c r="C179" s="277" t="s">
        <v>53</v>
      </c>
      <c r="D179" s="277"/>
      <c r="E179" s="277"/>
      <c r="F179" s="299" t="s">
        <v>653</v>
      </c>
      <c r="G179" s="277"/>
      <c r="H179" s="277" t="s">
        <v>725</v>
      </c>
      <c r="I179" s="277" t="s">
        <v>655</v>
      </c>
      <c r="J179" s="277">
        <v>20</v>
      </c>
      <c r="K179" s="321"/>
    </row>
    <row r="180" s="1" customFormat="1" ht="15" customHeight="1">
      <c r="B180" s="300"/>
      <c r="C180" s="277" t="s">
        <v>54</v>
      </c>
      <c r="D180" s="277"/>
      <c r="E180" s="277"/>
      <c r="F180" s="299" t="s">
        <v>653</v>
      </c>
      <c r="G180" s="277"/>
      <c r="H180" s="277" t="s">
        <v>726</v>
      </c>
      <c r="I180" s="277" t="s">
        <v>655</v>
      </c>
      <c r="J180" s="277">
        <v>255</v>
      </c>
      <c r="K180" s="321"/>
    </row>
    <row r="181" s="1" customFormat="1" ht="15" customHeight="1">
      <c r="B181" s="300"/>
      <c r="C181" s="277" t="s">
        <v>107</v>
      </c>
      <c r="D181" s="277"/>
      <c r="E181" s="277"/>
      <c r="F181" s="299" t="s">
        <v>653</v>
      </c>
      <c r="G181" s="277"/>
      <c r="H181" s="277" t="s">
        <v>617</v>
      </c>
      <c r="I181" s="277" t="s">
        <v>655</v>
      </c>
      <c r="J181" s="277">
        <v>10</v>
      </c>
      <c r="K181" s="321"/>
    </row>
    <row r="182" s="1" customFormat="1" ht="15" customHeight="1">
      <c r="B182" s="300"/>
      <c r="C182" s="277" t="s">
        <v>108</v>
      </c>
      <c r="D182" s="277"/>
      <c r="E182" s="277"/>
      <c r="F182" s="299" t="s">
        <v>653</v>
      </c>
      <c r="G182" s="277"/>
      <c r="H182" s="277" t="s">
        <v>727</v>
      </c>
      <c r="I182" s="277" t="s">
        <v>688</v>
      </c>
      <c r="J182" s="277"/>
      <c r="K182" s="321"/>
    </row>
    <row r="183" s="1" customFormat="1" ht="15" customHeight="1">
      <c r="B183" s="300"/>
      <c r="C183" s="277" t="s">
        <v>728</v>
      </c>
      <c r="D183" s="277"/>
      <c r="E183" s="277"/>
      <c r="F183" s="299" t="s">
        <v>653</v>
      </c>
      <c r="G183" s="277"/>
      <c r="H183" s="277" t="s">
        <v>729</v>
      </c>
      <c r="I183" s="277" t="s">
        <v>688</v>
      </c>
      <c r="J183" s="277"/>
      <c r="K183" s="321"/>
    </row>
    <row r="184" s="1" customFormat="1" ht="15" customHeight="1">
      <c r="B184" s="300"/>
      <c r="C184" s="277" t="s">
        <v>717</v>
      </c>
      <c r="D184" s="277"/>
      <c r="E184" s="277"/>
      <c r="F184" s="299" t="s">
        <v>653</v>
      </c>
      <c r="G184" s="277"/>
      <c r="H184" s="277" t="s">
        <v>730</v>
      </c>
      <c r="I184" s="277" t="s">
        <v>688</v>
      </c>
      <c r="J184" s="277"/>
      <c r="K184" s="321"/>
    </row>
    <row r="185" s="1" customFormat="1" ht="15" customHeight="1">
      <c r="B185" s="300"/>
      <c r="C185" s="277" t="s">
        <v>110</v>
      </c>
      <c r="D185" s="277"/>
      <c r="E185" s="277"/>
      <c r="F185" s="299" t="s">
        <v>659</v>
      </c>
      <c r="G185" s="277"/>
      <c r="H185" s="277" t="s">
        <v>731</v>
      </c>
      <c r="I185" s="277" t="s">
        <v>655</v>
      </c>
      <c r="J185" s="277">
        <v>50</v>
      </c>
      <c r="K185" s="321"/>
    </row>
    <row r="186" s="1" customFormat="1" ht="15" customHeight="1">
      <c r="B186" s="300"/>
      <c r="C186" s="277" t="s">
        <v>732</v>
      </c>
      <c r="D186" s="277"/>
      <c r="E186" s="277"/>
      <c r="F186" s="299" t="s">
        <v>659</v>
      </c>
      <c r="G186" s="277"/>
      <c r="H186" s="277" t="s">
        <v>733</v>
      </c>
      <c r="I186" s="277" t="s">
        <v>734</v>
      </c>
      <c r="J186" s="277"/>
      <c r="K186" s="321"/>
    </row>
    <row r="187" s="1" customFormat="1" ht="15" customHeight="1">
      <c r="B187" s="300"/>
      <c r="C187" s="277" t="s">
        <v>735</v>
      </c>
      <c r="D187" s="277"/>
      <c r="E187" s="277"/>
      <c r="F187" s="299" t="s">
        <v>659</v>
      </c>
      <c r="G187" s="277"/>
      <c r="H187" s="277" t="s">
        <v>736</v>
      </c>
      <c r="I187" s="277" t="s">
        <v>734</v>
      </c>
      <c r="J187" s="277"/>
      <c r="K187" s="321"/>
    </row>
    <row r="188" s="1" customFormat="1" ht="15" customHeight="1">
      <c r="B188" s="300"/>
      <c r="C188" s="277" t="s">
        <v>737</v>
      </c>
      <c r="D188" s="277"/>
      <c r="E188" s="277"/>
      <c r="F188" s="299" t="s">
        <v>659</v>
      </c>
      <c r="G188" s="277"/>
      <c r="H188" s="277" t="s">
        <v>738</v>
      </c>
      <c r="I188" s="277" t="s">
        <v>734</v>
      </c>
      <c r="J188" s="277"/>
      <c r="K188" s="321"/>
    </row>
    <row r="189" s="1" customFormat="1" ht="15" customHeight="1">
      <c r="B189" s="300"/>
      <c r="C189" s="333" t="s">
        <v>739</v>
      </c>
      <c r="D189" s="277"/>
      <c r="E189" s="277"/>
      <c r="F189" s="299" t="s">
        <v>659</v>
      </c>
      <c r="G189" s="277"/>
      <c r="H189" s="277" t="s">
        <v>740</v>
      </c>
      <c r="I189" s="277" t="s">
        <v>741</v>
      </c>
      <c r="J189" s="334" t="s">
        <v>742</v>
      </c>
      <c r="K189" s="321"/>
    </row>
    <row r="190" s="1" customFormat="1" ht="15" customHeight="1">
      <c r="B190" s="300"/>
      <c r="C190" s="284" t="s">
        <v>42</v>
      </c>
      <c r="D190" s="277"/>
      <c r="E190" s="277"/>
      <c r="F190" s="299" t="s">
        <v>653</v>
      </c>
      <c r="G190" s="277"/>
      <c r="H190" s="274" t="s">
        <v>743</v>
      </c>
      <c r="I190" s="277" t="s">
        <v>744</v>
      </c>
      <c r="J190" s="277"/>
      <c r="K190" s="321"/>
    </row>
    <row r="191" s="1" customFormat="1" ht="15" customHeight="1">
      <c r="B191" s="300"/>
      <c r="C191" s="284" t="s">
        <v>745</v>
      </c>
      <c r="D191" s="277"/>
      <c r="E191" s="277"/>
      <c r="F191" s="299" t="s">
        <v>653</v>
      </c>
      <c r="G191" s="277"/>
      <c r="H191" s="277" t="s">
        <v>746</v>
      </c>
      <c r="I191" s="277" t="s">
        <v>688</v>
      </c>
      <c r="J191" s="277"/>
      <c r="K191" s="321"/>
    </row>
    <row r="192" s="1" customFormat="1" ht="15" customHeight="1">
      <c r="B192" s="300"/>
      <c r="C192" s="284" t="s">
        <v>747</v>
      </c>
      <c r="D192" s="277"/>
      <c r="E192" s="277"/>
      <c r="F192" s="299" t="s">
        <v>653</v>
      </c>
      <c r="G192" s="277"/>
      <c r="H192" s="277" t="s">
        <v>748</v>
      </c>
      <c r="I192" s="277" t="s">
        <v>688</v>
      </c>
      <c r="J192" s="277"/>
      <c r="K192" s="321"/>
    </row>
    <row r="193" s="1" customFormat="1" ht="15" customHeight="1">
      <c r="B193" s="300"/>
      <c r="C193" s="284" t="s">
        <v>749</v>
      </c>
      <c r="D193" s="277"/>
      <c r="E193" s="277"/>
      <c r="F193" s="299" t="s">
        <v>659</v>
      </c>
      <c r="G193" s="277"/>
      <c r="H193" s="277" t="s">
        <v>750</v>
      </c>
      <c r="I193" s="277" t="s">
        <v>688</v>
      </c>
      <c r="J193" s="277"/>
      <c r="K193" s="321"/>
    </row>
    <row r="194" s="1" customFormat="1" ht="15" customHeight="1">
      <c r="B194" s="327"/>
      <c r="C194" s="335"/>
      <c r="D194" s="309"/>
      <c r="E194" s="309"/>
      <c r="F194" s="309"/>
      <c r="G194" s="309"/>
      <c r="H194" s="309"/>
      <c r="I194" s="309"/>
      <c r="J194" s="309"/>
      <c r="K194" s="328"/>
    </row>
    <row r="195" s="1" customFormat="1" ht="18.75" customHeight="1">
      <c r="B195" s="274"/>
      <c r="C195" s="277"/>
      <c r="D195" s="277"/>
      <c r="E195" s="277"/>
      <c r="F195" s="299"/>
      <c r="G195" s="277"/>
      <c r="H195" s="277"/>
      <c r="I195" s="277"/>
      <c r="J195" s="277"/>
      <c r="K195" s="274"/>
    </row>
    <row r="196" s="1" customFormat="1" ht="18.75" customHeight="1">
      <c r="B196" s="274"/>
      <c r="C196" s="277"/>
      <c r="D196" s="277"/>
      <c r="E196" s="277"/>
      <c r="F196" s="299"/>
      <c r="G196" s="277"/>
      <c r="H196" s="277"/>
      <c r="I196" s="277"/>
      <c r="J196" s="277"/>
      <c r="K196" s="274"/>
    </row>
    <row r="197" s="1" customFormat="1" ht="18.75" customHeight="1">
      <c r="B197" s="285"/>
      <c r="C197" s="285"/>
      <c r="D197" s="285"/>
      <c r="E197" s="285"/>
      <c r="F197" s="285"/>
      <c r="G197" s="285"/>
      <c r="H197" s="285"/>
      <c r="I197" s="285"/>
      <c r="J197" s="285"/>
      <c r="K197" s="285"/>
    </row>
    <row r="198" s="1" customFormat="1" ht="13.5">
      <c r="B198" s="264"/>
      <c r="C198" s="265"/>
      <c r="D198" s="265"/>
      <c r="E198" s="265"/>
      <c r="F198" s="265"/>
      <c r="G198" s="265"/>
      <c r="H198" s="265"/>
      <c r="I198" s="265"/>
      <c r="J198" s="265"/>
      <c r="K198" s="266"/>
    </row>
    <row r="199" s="1" customFormat="1" ht="21">
      <c r="B199" s="267"/>
      <c r="C199" s="268" t="s">
        <v>751</v>
      </c>
      <c r="D199" s="268"/>
      <c r="E199" s="268"/>
      <c r="F199" s="268"/>
      <c r="G199" s="268"/>
      <c r="H199" s="268"/>
      <c r="I199" s="268"/>
      <c r="J199" s="268"/>
      <c r="K199" s="269"/>
    </row>
    <row r="200" s="1" customFormat="1" ht="25.5" customHeight="1">
      <c r="B200" s="267"/>
      <c r="C200" s="336" t="s">
        <v>752</v>
      </c>
      <c r="D200" s="336"/>
      <c r="E200" s="336"/>
      <c r="F200" s="336" t="s">
        <v>753</v>
      </c>
      <c r="G200" s="337"/>
      <c r="H200" s="336" t="s">
        <v>754</v>
      </c>
      <c r="I200" s="336"/>
      <c r="J200" s="336"/>
      <c r="K200" s="269"/>
    </row>
    <row r="201" s="1" customFormat="1" ht="5.25" customHeight="1">
      <c r="B201" s="300"/>
      <c r="C201" s="297"/>
      <c r="D201" s="297"/>
      <c r="E201" s="297"/>
      <c r="F201" s="297"/>
      <c r="G201" s="277"/>
      <c r="H201" s="297"/>
      <c r="I201" s="297"/>
      <c r="J201" s="297"/>
      <c r="K201" s="321"/>
    </row>
    <row r="202" s="1" customFormat="1" ht="15" customHeight="1">
      <c r="B202" s="300"/>
      <c r="C202" s="277" t="s">
        <v>744</v>
      </c>
      <c r="D202" s="277"/>
      <c r="E202" s="277"/>
      <c r="F202" s="299" t="s">
        <v>43</v>
      </c>
      <c r="G202" s="277"/>
      <c r="H202" s="277" t="s">
        <v>755</v>
      </c>
      <c r="I202" s="277"/>
      <c r="J202" s="277"/>
      <c r="K202" s="321"/>
    </row>
    <row r="203" s="1" customFormat="1" ht="15" customHeight="1">
      <c r="B203" s="300"/>
      <c r="C203" s="306"/>
      <c r="D203" s="277"/>
      <c r="E203" s="277"/>
      <c r="F203" s="299" t="s">
        <v>44</v>
      </c>
      <c r="G203" s="277"/>
      <c r="H203" s="277" t="s">
        <v>756</v>
      </c>
      <c r="I203" s="277"/>
      <c r="J203" s="277"/>
      <c r="K203" s="321"/>
    </row>
    <row r="204" s="1" customFormat="1" ht="15" customHeight="1">
      <c r="B204" s="300"/>
      <c r="C204" s="306"/>
      <c r="D204" s="277"/>
      <c r="E204" s="277"/>
      <c r="F204" s="299" t="s">
        <v>47</v>
      </c>
      <c r="G204" s="277"/>
      <c r="H204" s="277" t="s">
        <v>757</v>
      </c>
      <c r="I204" s="277"/>
      <c r="J204" s="277"/>
      <c r="K204" s="321"/>
    </row>
    <row r="205" s="1" customFormat="1" ht="15" customHeight="1">
      <c r="B205" s="300"/>
      <c r="C205" s="277"/>
      <c r="D205" s="277"/>
      <c r="E205" s="277"/>
      <c r="F205" s="299" t="s">
        <v>45</v>
      </c>
      <c r="G205" s="277"/>
      <c r="H205" s="277" t="s">
        <v>758</v>
      </c>
      <c r="I205" s="277"/>
      <c r="J205" s="277"/>
      <c r="K205" s="321"/>
    </row>
    <row r="206" s="1" customFormat="1" ht="15" customHeight="1">
      <c r="B206" s="300"/>
      <c r="C206" s="277"/>
      <c r="D206" s="277"/>
      <c r="E206" s="277"/>
      <c r="F206" s="299" t="s">
        <v>46</v>
      </c>
      <c r="G206" s="277"/>
      <c r="H206" s="277" t="s">
        <v>759</v>
      </c>
      <c r="I206" s="277"/>
      <c r="J206" s="277"/>
      <c r="K206" s="321"/>
    </row>
    <row r="207" s="1" customFormat="1" ht="15" customHeight="1">
      <c r="B207" s="300"/>
      <c r="C207" s="277"/>
      <c r="D207" s="277"/>
      <c r="E207" s="277"/>
      <c r="F207" s="299"/>
      <c r="G207" s="277"/>
      <c r="H207" s="277"/>
      <c r="I207" s="277"/>
      <c r="J207" s="277"/>
      <c r="K207" s="321"/>
    </row>
    <row r="208" s="1" customFormat="1" ht="15" customHeight="1">
      <c r="B208" s="300"/>
      <c r="C208" s="277" t="s">
        <v>700</v>
      </c>
      <c r="D208" s="277"/>
      <c r="E208" s="277"/>
      <c r="F208" s="299" t="s">
        <v>77</v>
      </c>
      <c r="G208" s="277"/>
      <c r="H208" s="277" t="s">
        <v>760</v>
      </c>
      <c r="I208" s="277"/>
      <c r="J208" s="277"/>
      <c r="K208" s="321"/>
    </row>
    <row r="209" s="1" customFormat="1" ht="15" customHeight="1">
      <c r="B209" s="300"/>
      <c r="C209" s="306"/>
      <c r="D209" s="277"/>
      <c r="E209" s="277"/>
      <c r="F209" s="299" t="s">
        <v>596</v>
      </c>
      <c r="G209" s="277"/>
      <c r="H209" s="277" t="s">
        <v>597</v>
      </c>
      <c r="I209" s="277"/>
      <c r="J209" s="277"/>
      <c r="K209" s="321"/>
    </row>
    <row r="210" s="1" customFormat="1" ht="15" customHeight="1">
      <c r="B210" s="300"/>
      <c r="C210" s="277"/>
      <c r="D210" s="277"/>
      <c r="E210" s="277"/>
      <c r="F210" s="299" t="s">
        <v>594</v>
      </c>
      <c r="G210" s="277"/>
      <c r="H210" s="277" t="s">
        <v>761</v>
      </c>
      <c r="I210" s="277"/>
      <c r="J210" s="277"/>
      <c r="K210" s="321"/>
    </row>
    <row r="211" s="1" customFormat="1" ht="15" customHeight="1">
      <c r="B211" s="338"/>
      <c r="C211" s="306"/>
      <c r="D211" s="306"/>
      <c r="E211" s="306"/>
      <c r="F211" s="299" t="s">
        <v>598</v>
      </c>
      <c r="G211" s="284"/>
      <c r="H211" s="325" t="s">
        <v>599</v>
      </c>
      <c r="I211" s="325"/>
      <c r="J211" s="325"/>
      <c r="K211" s="339"/>
    </row>
    <row r="212" s="1" customFormat="1" ht="15" customHeight="1">
      <c r="B212" s="338"/>
      <c r="C212" s="306"/>
      <c r="D212" s="306"/>
      <c r="E212" s="306"/>
      <c r="F212" s="299" t="s">
        <v>600</v>
      </c>
      <c r="G212" s="284"/>
      <c r="H212" s="325" t="s">
        <v>762</v>
      </c>
      <c r="I212" s="325"/>
      <c r="J212" s="325"/>
      <c r="K212" s="339"/>
    </row>
    <row r="213" s="1" customFormat="1" ht="15" customHeight="1">
      <c r="B213" s="338"/>
      <c r="C213" s="306"/>
      <c r="D213" s="306"/>
      <c r="E213" s="306"/>
      <c r="F213" s="340"/>
      <c r="G213" s="284"/>
      <c r="H213" s="341"/>
      <c r="I213" s="341"/>
      <c r="J213" s="341"/>
      <c r="K213" s="339"/>
    </row>
    <row r="214" s="1" customFormat="1" ht="15" customHeight="1">
      <c r="B214" s="338"/>
      <c r="C214" s="277" t="s">
        <v>724</v>
      </c>
      <c r="D214" s="306"/>
      <c r="E214" s="306"/>
      <c r="F214" s="299">
        <v>1</v>
      </c>
      <c r="G214" s="284"/>
      <c r="H214" s="325" t="s">
        <v>763</v>
      </c>
      <c r="I214" s="325"/>
      <c r="J214" s="325"/>
      <c r="K214" s="339"/>
    </row>
    <row r="215" s="1" customFormat="1" ht="15" customHeight="1">
      <c r="B215" s="338"/>
      <c r="C215" s="306"/>
      <c r="D215" s="306"/>
      <c r="E215" s="306"/>
      <c r="F215" s="299">
        <v>2</v>
      </c>
      <c r="G215" s="284"/>
      <c r="H215" s="325" t="s">
        <v>764</v>
      </c>
      <c r="I215" s="325"/>
      <c r="J215" s="325"/>
      <c r="K215" s="339"/>
    </row>
    <row r="216" s="1" customFormat="1" ht="15" customHeight="1">
      <c r="B216" s="338"/>
      <c r="C216" s="306"/>
      <c r="D216" s="306"/>
      <c r="E216" s="306"/>
      <c r="F216" s="299">
        <v>3</v>
      </c>
      <c r="G216" s="284"/>
      <c r="H216" s="325" t="s">
        <v>765</v>
      </c>
      <c r="I216" s="325"/>
      <c r="J216" s="325"/>
      <c r="K216" s="339"/>
    </row>
    <row r="217" s="1" customFormat="1" ht="15" customHeight="1">
      <c r="B217" s="338"/>
      <c r="C217" s="306"/>
      <c r="D217" s="306"/>
      <c r="E217" s="306"/>
      <c r="F217" s="299">
        <v>4</v>
      </c>
      <c r="G217" s="284"/>
      <c r="H217" s="325" t="s">
        <v>766</v>
      </c>
      <c r="I217" s="325"/>
      <c r="J217" s="325"/>
      <c r="K217" s="339"/>
    </row>
    <row r="218" s="1" customFormat="1" ht="12.75" customHeight="1">
      <c r="B218" s="342"/>
      <c r="C218" s="343"/>
      <c r="D218" s="343"/>
      <c r="E218" s="343"/>
      <c r="F218" s="343"/>
      <c r="G218" s="343"/>
      <c r="H218" s="343"/>
      <c r="I218" s="343"/>
      <c r="J218" s="343"/>
      <c r="K218" s="34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DESKTOP-MG4GMBF\Honza</dc:creator>
  <cp:lastModifiedBy>DESKTOP-MG4GMBF\Honza</cp:lastModifiedBy>
  <dcterms:created xsi:type="dcterms:W3CDTF">2020-04-03T07:20:52Z</dcterms:created>
  <dcterms:modified xsi:type="dcterms:W3CDTF">2020-04-03T07:21:01Z</dcterms:modified>
</cp:coreProperties>
</file>